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6780" firstSheet="2" activeTab="7"/>
  </bookViews>
  <sheets>
    <sheet name="Triangle" sheetId="1" r:id="rId1"/>
    <sheet name="Angle" sheetId="2" r:id="rId2"/>
    <sheet name="FindAngles" sheetId="3" r:id="rId3"/>
    <sheet name="FindLength" sheetId="4" r:id="rId4"/>
    <sheet name="CalcDistance" sheetId="5" r:id="rId5"/>
    <sheet name="LeftToGo" sheetId="6" r:id="rId6"/>
    <sheet name="Function" sheetId="7" r:id="rId7"/>
    <sheet name="EndofQuestion" sheetId="8" r:id="rId8"/>
  </sheets>
  <definedNames/>
  <calcPr fullCalcOnLoad="1"/>
</workbook>
</file>

<file path=xl/sharedStrings.xml><?xml version="1.0" encoding="utf-8"?>
<sst xmlns="http://schemas.openxmlformats.org/spreadsheetml/2006/main" count="155" uniqueCount="131">
  <si>
    <t>70 ft</t>
  </si>
  <si>
    <t>30 ft</t>
  </si>
  <si>
    <t>50tf</t>
  </si>
  <si>
    <t>Tower</t>
  </si>
  <si>
    <t>Dungeon</t>
  </si>
  <si>
    <t>Wire</t>
  </si>
  <si>
    <t>Spotlight</t>
  </si>
  <si>
    <t>A</t>
  </si>
  <si>
    <t>B</t>
  </si>
  <si>
    <t>C</t>
  </si>
  <si>
    <t>D</t>
  </si>
  <si>
    <t>The length of the hypotenuse (B,D) is equal to the sum of the</t>
  </si>
  <si>
    <t>squares of (B,C) and (C,D).</t>
  </si>
  <si>
    <t>Using the Pythagorean Theorem we can calculate the length of</t>
  </si>
  <si>
    <t>(B,D).</t>
  </si>
  <si>
    <t>50 squared =</t>
  </si>
  <si>
    <t>70 squared =</t>
  </si>
  <si>
    <t>Length of the hypotenuse =</t>
  </si>
  <si>
    <t>(square root of 7400)</t>
  </si>
  <si>
    <t>80 ft/25 seconds =</t>
  </si>
  <si>
    <t>feet per second</t>
  </si>
  <si>
    <t>the average velocity for the shadow is:</t>
  </si>
  <si>
    <t>E</t>
  </si>
  <si>
    <t>F</t>
  </si>
  <si>
    <t>86.02 ft</t>
  </si>
  <si>
    <t>sine =</t>
  </si>
  <si>
    <t>Opposite Side/Hypotenuse</t>
  </si>
  <si>
    <t>Cosine  =</t>
  </si>
  <si>
    <t>Adjacent Side/Hypotenuse</t>
  </si>
  <si>
    <t>Tangent  =</t>
  </si>
  <si>
    <t>Opposite Side/Adjacent Side</t>
  </si>
  <si>
    <t>70/86.02</t>
  </si>
  <si>
    <t>50/86.02</t>
  </si>
  <si>
    <t>50/70</t>
  </si>
  <si>
    <t>Angle B</t>
  </si>
  <si>
    <t>Angle D</t>
  </si>
  <si>
    <t>Angle C</t>
  </si>
  <si>
    <t xml:space="preserve">Rounding gives </t>
  </si>
  <si>
    <t>36 degrees</t>
  </si>
  <si>
    <t>54 degrees</t>
  </si>
  <si>
    <t>50 ft</t>
  </si>
  <si>
    <t>90 degrees</t>
  </si>
  <si>
    <t>D = 90 - 35.53</t>
  </si>
  <si>
    <t>Angle A</t>
  </si>
  <si>
    <t>Angle C = Angle A - Angle B</t>
  </si>
  <si>
    <r>
      <t>Triangle (B,C,D) we can calculate the angles for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6"/>
        <rFont val="Arial"/>
        <family val="2"/>
      </rPr>
      <t>B</t>
    </r>
    <r>
      <rPr>
        <b/>
        <sz val="8"/>
        <color indexed="60"/>
        <rFont val="Arial"/>
        <family val="2"/>
      </rPr>
      <t xml:space="preserve"> </t>
    </r>
    <r>
      <rPr>
        <b/>
        <sz val="8"/>
        <rFont val="Arial"/>
        <family val="2"/>
      </rPr>
      <t>and</t>
    </r>
    <r>
      <rPr>
        <b/>
        <sz val="8"/>
        <color indexed="60"/>
        <rFont val="Arial"/>
        <family val="2"/>
      </rPr>
      <t xml:space="preserve"> C</t>
    </r>
    <r>
      <rPr>
        <b/>
        <sz val="8"/>
        <rFont val="Arial"/>
        <family val="2"/>
      </rPr>
      <t>.</t>
    </r>
  </si>
  <si>
    <r>
      <t>Since angle</t>
    </r>
    <r>
      <rPr>
        <b/>
        <sz val="8"/>
        <color indexed="16"/>
        <rFont val="Arial"/>
        <family val="2"/>
      </rPr>
      <t xml:space="preserve"> A</t>
    </r>
    <r>
      <rPr>
        <b/>
        <sz val="8"/>
        <rFont val="Arial"/>
        <family val="2"/>
      </rPr>
      <t xml:space="preserve"> is 90 degrees and we know the length of the sides of the</t>
    </r>
  </si>
  <si>
    <r>
      <t>sine</t>
    </r>
    <r>
      <rPr>
        <b/>
        <sz val="8"/>
        <color indexed="16"/>
        <rFont val="Arial"/>
        <family val="2"/>
      </rPr>
      <t xml:space="preserve"> B</t>
    </r>
    <r>
      <rPr>
        <b/>
        <sz val="8"/>
        <rFont val="Arial"/>
        <family val="2"/>
      </rPr>
      <t xml:space="preserve"> =</t>
    </r>
  </si>
  <si>
    <r>
      <t>Cosine</t>
    </r>
    <r>
      <rPr>
        <b/>
        <sz val="8"/>
        <color indexed="16"/>
        <rFont val="Arial"/>
        <family val="2"/>
      </rPr>
      <t xml:space="preserve"> B</t>
    </r>
    <r>
      <rPr>
        <b/>
        <sz val="8"/>
        <rFont val="Arial"/>
        <family val="2"/>
      </rPr>
      <t xml:space="preserve"> =</t>
    </r>
  </si>
  <si>
    <r>
      <t>Tangent</t>
    </r>
    <r>
      <rPr>
        <b/>
        <sz val="8"/>
        <color indexed="16"/>
        <rFont val="Arial"/>
        <family val="2"/>
      </rPr>
      <t xml:space="preserve"> B</t>
    </r>
    <r>
      <rPr>
        <b/>
        <sz val="8"/>
        <rFont val="Arial"/>
        <family val="2"/>
      </rPr>
      <t xml:space="preserve"> =</t>
    </r>
  </si>
  <si>
    <r>
      <t>Convert sine</t>
    </r>
    <r>
      <rPr>
        <b/>
        <sz val="8"/>
        <color indexed="16"/>
        <rFont val="Arial"/>
        <family val="2"/>
      </rPr>
      <t xml:space="preserve"> B</t>
    </r>
    <r>
      <rPr>
        <b/>
        <sz val="8"/>
        <rFont val="Arial"/>
        <family val="2"/>
      </rPr>
      <t xml:space="preserve"> to Degrees (Using Calculator)</t>
    </r>
  </si>
  <si>
    <r>
      <t>Convert Cosine</t>
    </r>
    <r>
      <rPr>
        <b/>
        <sz val="8"/>
        <color indexed="16"/>
        <rFont val="Arial"/>
        <family val="2"/>
      </rPr>
      <t xml:space="preserve"> B</t>
    </r>
    <r>
      <rPr>
        <b/>
        <sz val="8"/>
        <rFont val="Arial"/>
        <family val="2"/>
      </rPr>
      <t xml:space="preserve"> to Degrees</t>
    </r>
  </si>
  <si>
    <r>
      <t xml:space="preserve">Convert Tangent </t>
    </r>
    <r>
      <rPr>
        <b/>
        <sz val="8"/>
        <color indexed="16"/>
        <rFont val="Arial"/>
        <family val="2"/>
      </rPr>
      <t>B</t>
    </r>
    <r>
      <rPr>
        <b/>
        <sz val="8"/>
        <rFont val="Arial"/>
        <family val="2"/>
      </rPr>
      <t xml:space="preserve"> to Degrees</t>
    </r>
  </si>
  <si>
    <r>
      <t xml:space="preserve">Angle </t>
    </r>
    <r>
      <rPr>
        <b/>
        <sz val="8"/>
        <color indexed="16"/>
        <rFont val="Arial"/>
        <family val="2"/>
      </rPr>
      <t xml:space="preserve">B </t>
    </r>
    <r>
      <rPr>
        <b/>
        <sz val="8"/>
        <rFont val="Arial"/>
        <family val="2"/>
      </rPr>
      <t>=</t>
    </r>
  </si>
  <si>
    <r>
      <t xml:space="preserve">Angle </t>
    </r>
    <r>
      <rPr>
        <b/>
        <sz val="8"/>
        <color indexed="16"/>
        <rFont val="Arial"/>
        <family val="2"/>
      </rPr>
      <t>C</t>
    </r>
    <r>
      <rPr>
        <b/>
        <sz val="8"/>
        <rFont val="Arial"/>
        <family val="2"/>
      </rPr>
      <t xml:space="preserve"> =</t>
    </r>
  </si>
  <si>
    <r>
      <t>Angle</t>
    </r>
    <r>
      <rPr>
        <b/>
        <sz val="8"/>
        <color indexed="16"/>
        <rFont val="Arial"/>
        <family val="2"/>
      </rPr>
      <t xml:space="preserve"> A</t>
    </r>
    <r>
      <rPr>
        <b/>
        <sz val="8"/>
        <rFont val="Arial"/>
        <family val="2"/>
      </rPr>
      <t xml:space="preserve"> =</t>
    </r>
  </si>
  <si>
    <t>Angle E</t>
  </si>
  <si>
    <t>perpendicular side (70 feet) and the length of the wire from the ground (30 feet)</t>
  </si>
  <si>
    <t>the length of the side from the wire to the top of the tower is (70 - 30) = 40 feet.</t>
  </si>
  <si>
    <t>40 feet</t>
  </si>
  <si>
    <t>If a line is parallel to the base of a right triangle then the two triangle are similar</t>
  </si>
  <si>
    <t>(they have the same angles). So angle E=Angle C and angle D = Angle A.</t>
  </si>
  <si>
    <t>70 feet</t>
  </si>
  <si>
    <t>the wire to the top is 40 feet the proportion is:</t>
  </si>
  <si>
    <t>70/40 =</t>
  </si>
  <si>
    <t>Since we know the base of the larger triangle (from the tower to the dungeon)</t>
  </si>
  <si>
    <t>1.75:1</t>
  </si>
  <si>
    <t>is 50 feet we can calculate the point (E) since the proportion will be the same.</t>
  </si>
  <si>
    <t>Line A *1.75 = 50</t>
  </si>
  <si>
    <t>Line A = 50/1.75</t>
  </si>
  <si>
    <t>Line A</t>
  </si>
  <si>
    <t xml:space="preserve">Line A = </t>
  </si>
  <si>
    <t>Point E</t>
  </si>
  <si>
    <t>So Easy Ed is 28.57 feet from the tower when his shadow reaches the dungeon</t>
  </si>
  <si>
    <t>We have determined that Easy Ed is 28.57 feet from the tower when his shadow</t>
  </si>
  <si>
    <t>Easy Ed moves along the wire 30 ft above the ground in 25 seconds.</t>
  </si>
  <si>
    <t>reaches the dungeon</t>
  </si>
  <si>
    <t>The wire is the same length as the base of the triangle (50 feet).</t>
  </si>
  <si>
    <t>Since the shadow has to move 80 feet (50 ft to the right and 30 feet up)</t>
  </si>
  <si>
    <t>in the same amount of time that Easy Ed travels the wire</t>
  </si>
  <si>
    <t>50 feet</t>
  </si>
  <si>
    <t>50/25 =</t>
  </si>
  <si>
    <t>2 feet per second</t>
  </si>
  <si>
    <t>So Easy Ed is moving at the rate of 50 feet in 25 seconds or an average</t>
  </si>
  <si>
    <t>velocity of:</t>
  </si>
  <si>
    <t>80 feet</t>
  </si>
  <si>
    <t>Since Easy Ed is 28.57 feet from the tower when his shadow reaches the dungeon</t>
  </si>
  <si>
    <t>28.57/2 =</t>
  </si>
  <si>
    <t>seconds</t>
  </si>
  <si>
    <t>Since the shadow has traveled 50 feet when Easy Ed has traveled 28.57 feet.</t>
  </si>
  <si>
    <t>the shadow has traveled 50 feet in 14.285 seconds.</t>
  </si>
  <si>
    <t>Since the shadow has to travel 80 feet (the distance from the base of the tower to</t>
  </si>
  <si>
    <t>the height of the wire in the same amount of time that Easy Ed travels along the wire</t>
  </si>
  <si>
    <t>Then we know that he has to travel the remaining 30 feet in the time it takes</t>
  </si>
  <si>
    <t>and he move at a speed of 2 feet per second the, time he has traveled is:</t>
  </si>
  <si>
    <t>We know Easy Ed has to travel 50 feet in 25 seconds and 28.57 feet in 14.285 seconds.</t>
  </si>
  <si>
    <t>Distance to Go = 50 feet - 28.57 feet =</t>
  </si>
  <si>
    <t>feet</t>
  </si>
  <si>
    <t>Time = 25 seconds - 14.285 seconds =</t>
  </si>
  <si>
    <t>(50 feet in 25 second) and we know he has traveled 50 feet in 14.285 seconds.</t>
  </si>
  <si>
    <t>Easy Ed to reach the dungeon wall (10.715 seconds).</t>
  </si>
  <si>
    <t>21.43 feet</t>
  </si>
  <si>
    <t>30 Feet.</t>
  </si>
  <si>
    <t>to move 21.43 feet on 10.715 seconds.</t>
  </si>
  <si>
    <t>So to determine how fast he has to go to cover the remaining distance we have</t>
  </si>
  <si>
    <t>to determine how far he has to go and how fast he moves.</t>
  </si>
  <si>
    <t>Since the two triangles are similar and proportional we can figure out the sides</t>
  </si>
  <si>
    <t>of the similar triangles. Since the height of the tower is 70 feet and the length from</t>
  </si>
  <si>
    <t>Now We Have to find the sides of triangle DBE. Since we know the length of the</t>
  </si>
  <si>
    <t>The shadow has to move 30 feet in 10.715 seconds and Easy Ed has</t>
  </si>
  <si>
    <t>The average velocity for Easy Ed is 2 feet per second.</t>
  </si>
  <si>
    <t>The average velocity for the shadow is the distance to travel in</t>
  </si>
  <si>
    <t>the time remaining:</t>
  </si>
  <si>
    <t>feet per second.</t>
  </si>
  <si>
    <t>The shadow's average velocity =</t>
  </si>
  <si>
    <t>30 feet / 10.715 seconds</t>
  </si>
  <si>
    <t>Pythagorean Theorem The Square of the Hypotenuse is equal to the sum of</t>
  </si>
  <si>
    <t>the squares of the other two sides.</t>
  </si>
  <si>
    <t>Easy Ed's average velocity   =</t>
  </si>
  <si>
    <t>Feet per second</t>
  </si>
  <si>
    <t>Shadow's Average Velocity =</t>
  </si>
  <si>
    <t>We will create a table and a graph using the above data.</t>
  </si>
  <si>
    <t>Easy Ed</t>
  </si>
  <si>
    <t>Distance Traveled</t>
  </si>
  <si>
    <t>Shadow</t>
  </si>
  <si>
    <t>Time (in seconds)</t>
  </si>
  <si>
    <t>When Ed is 10 feet from the dungeon he has traveled 11.43 feet.</t>
  </si>
  <si>
    <t>His shadow has traveled 11.43 x 1.3999067 feet or:</t>
  </si>
  <si>
    <t>x</t>
  </si>
  <si>
    <t>The distance the shadow has left to go is 30 - 16.000933 feet or</t>
  </si>
  <si>
    <t>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</si>
</sst>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0"/>
    </font>
    <font>
      <sz val="8"/>
      <color indexed="21"/>
      <name val="Arial"/>
      <family val="0"/>
    </font>
    <font>
      <b/>
      <sz val="8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7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68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8" fontId="1" fillId="0" borderId="3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>
      <alignment horizontal="left"/>
    </xf>
    <xf numFmtId="17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Distance to Time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975"/>
          <c:w val="0.90125"/>
          <c:h val="0.7235"/>
        </c:manualLayout>
      </c:layout>
      <c:lineChart>
        <c:grouping val="standard"/>
        <c:varyColors val="0"/>
        <c:ser>
          <c:idx val="0"/>
          <c:order val="0"/>
          <c:tx>
            <c:v>Easy Ed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Function!$D$25:$D$36</c:f>
              <c:numCache/>
            </c:numRef>
          </c:cat>
          <c:val>
            <c:numRef>
              <c:f>Function!$E$25:$E$36</c:f>
              <c:numCache/>
            </c:numRef>
          </c:val>
          <c:smooth val="0"/>
        </c:ser>
        <c:ser>
          <c:idx val="1"/>
          <c:order val="1"/>
          <c:tx>
            <c:v>Shadow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Function!$D$25:$D$36</c:f>
              <c:numCache/>
            </c:numRef>
          </c:cat>
          <c:val>
            <c:numRef>
              <c:f>Function!$H$25:$H$36</c:f>
              <c:numCache/>
            </c:numRef>
          </c:val>
          <c:smooth val="0"/>
        </c:ser>
        <c:marker val="1"/>
        <c:axId val="47136632"/>
        <c:axId val="21576505"/>
      </c:lineChart>
      <c:catAx>
        <c:axId val="4713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At val="0"/>
        <c:auto val="1"/>
        <c:lblOffset val="100"/>
        <c:noMultiLvlLbl val="0"/>
      </c:catAx>
      <c:valAx>
        <c:axId val="21576505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At val="1"/>
        <c:crossBetween val="midCat"/>
        <c:dispUnits/>
        <c:majorUnit val="5"/>
        <c:minorUnit val="2"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5"/>
          <c:y val="0.91975"/>
          <c:w val="0.44375"/>
          <c:h val="0.06725"/>
        </c:manualLayout>
      </c:layout>
      <c:overlay val="0"/>
      <c:spPr>
        <a:solidFill>
          <a:srgbClr val="0000FF"/>
        </a:solidFill>
      </c:spPr>
      <c:txPr>
        <a:bodyPr vert="horz" rot="0"/>
        <a:lstStyle/>
        <a:p>
          <a:pPr>
            <a:def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0</xdr:rowOff>
    </xdr:from>
    <xdr:to>
      <xdr:col>8</xdr:col>
      <xdr:colOff>19050</xdr:colOff>
      <xdr:row>20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619250" y="295275"/>
          <a:ext cx="2905125" cy="26098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</xdr:row>
      <xdr:rowOff>38100</xdr:rowOff>
    </xdr:from>
    <xdr:to>
      <xdr:col>2</xdr:col>
      <xdr:colOff>123825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1181100" y="333375"/>
          <a:ext cx="95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57150</xdr:rowOff>
    </xdr:from>
    <xdr:to>
      <xdr:col>2</xdr:col>
      <xdr:colOff>104775</xdr:colOff>
      <xdr:row>19</xdr:row>
      <xdr:rowOff>104775</xdr:rowOff>
    </xdr:to>
    <xdr:sp>
      <xdr:nvSpPr>
        <xdr:cNvPr id="3" name="Line 5"/>
        <xdr:cNvSpPr>
          <a:spLocks/>
        </xdr:cNvSpPr>
      </xdr:nvSpPr>
      <xdr:spPr>
        <a:xfrm>
          <a:off x="1171575" y="16478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66675</xdr:rowOff>
    </xdr:from>
    <xdr:to>
      <xdr:col>5</xdr:col>
      <xdr:colOff>0</xdr:colOff>
      <xdr:row>21</xdr:row>
      <xdr:rowOff>66675</xdr:rowOff>
    </xdr:to>
    <xdr:sp>
      <xdr:nvSpPr>
        <xdr:cNvPr id="4" name="Line 13"/>
        <xdr:cNvSpPr>
          <a:spLocks/>
        </xdr:cNvSpPr>
      </xdr:nvSpPr>
      <xdr:spPr>
        <a:xfrm>
          <a:off x="27622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66675</xdr:rowOff>
    </xdr:from>
    <xdr:to>
      <xdr:col>7</xdr:col>
      <xdr:colOff>476250</xdr:colOff>
      <xdr:row>21</xdr:row>
      <xdr:rowOff>66675</xdr:rowOff>
    </xdr:to>
    <xdr:sp>
      <xdr:nvSpPr>
        <xdr:cNvPr id="5" name="Line 14"/>
        <xdr:cNvSpPr>
          <a:spLocks/>
        </xdr:cNvSpPr>
      </xdr:nvSpPr>
      <xdr:spPr>
        <a:xfrm>
          <a:off x="3362325" y="3124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85725</xdr:rowOff>
    </xdr:from>
    <xdr:to>
      <xdr:col>4</xdr:col>
      <xdr:colOff>523875</xdr:colOff>
      <xdr:row>21</xdr:row>
      <xdr:rowOff>85725</xdr:rowOff>
    </xdr:to>
    <xdr:sp>
      <xdr:nvSpPr>
        <xdr:cNvPr id="6" name="Line 16"/>
        <xdr:cNvSpPr>
          <a:spLocks/>
        </xdr:cNvSpPr>
      </xdr:nvSpPr>
      <xdr:spPr>
        <a:xfrm flipH="1">
          <a:off x="1609725" y="31432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8</xdr:col>
      <xdr:colOff>19050</xdr:colOff>
      <xdr:row>13</xdr:row>
      <xdr:rowOff>9525</xdr:rowOff>
    </xdr:to>
    <xdr:sp>
      <xdr:nvSpPr>
        <xdr:cNvPr id="7" name="Line 20"/>
        <xdr:cNvSpPr>
          <a:spLocks/>
        </xdr:cNvSpPr>
      </xdr:nvSpPr>
      <xdr:spPr>
        <a:xfrm>
          <a:off x="1628775" y="1905000"/>
          <a:ext cx="2895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9525</xdr:colOff>
      <xdr:row>19</xdr:row>
      <xdr:rowOff>114300</xdr:rowOff>
    </xdr:to>
    <xdr:sp>
      <xdr:nvSpPr>
        <xdr:cNvPr id="8" name="Line 21"/>
        <xdr:cNvSpPr>
          <a:spLocks/>
        </xdr:cNvSpPr>
      </xdr:nvSpPr>
      <xdr:spPr>
        <a:xfrm flipH="1" flipV="1">
          <a:off x="4505325" y="257175"/>
          <a:ext cx="952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16</xdr:row>
      <xdr:rowOff>19050</xdr:rowOff>
    </xdr:from>
    <xdr:to>
      <xdr:col>2</xdr:col>
      <xdr:colOff>352425</xdr:colOff>
      <xdr:row>19</xdr:row>
      <xdr:rowOff>85725</xdr:rowOff>
    </xdr:to>
    <xdr:sp>
      <xdr:nvSpPr>
        <xdr:cNvPr id="9" name="Line 22"/>
        <xdr:cNvSpPr>
          <a:spLocks/>
        </xdr:cNvSpPr>
      </xdr:nvSpPr>
      <xdr:spPr>
        <a:xfrm>
          <a:off x="1419225" y="23431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13</xdr:row>
      <xdr:rowOff>47625</xdr:rowOff>
    </xdr:from>
    <xdr:to>
      <xdr:col>2</xdr:col>
      <xdr:colOff>352425</xdr:colOff>
      <xdr:row>14</xdr:row>
      <xdr:rowOff>114300</xdr:rowOff>
    </xdr:to>
    <xdr:sp>
      <xdr:nvSpPr>
        <xdr:cNvPr id="10" name="Line 23"/>
        <xdr:cNvSpPr>
          <a:spLocks/>
        </xdr:cNvSpPr>
      </xdr:nvSpPr>
      <xdr:spPr>
        <a:xfrm flipV="1">
          <a:off x="1419225" y="1943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13</xdr:row>
      <xdr:rowOff>38100</xdr:rowOff>
    </xdr:from>
    <xdr:to>
      <xdr:col>8</xdr:col>
      <xdr:colOff>0</xdr:colOff>
      <xdr:row>19</xdr:row>
      <xdr:rowOff>47625</xdr:rowOff>
    </xdr:to>
    <xdr:sp>
      <xdr:nvSpPr>
        <xdr:cNvPr id="11" name="Line 25"/>
        <xdr:cNvSpPr>
          <a:spLocks/>
        </xdr:cNvSpPr>
      </xdr:nvSpPr>
      <xdr:spPr>
        <a:xfrm>
          <a:off x="3514725" y="1933575"/>
          <a:ext cx="9906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</xdr:row>
      <xdr:rowOff>9525</xdr:rowOff>
    </xdr:from>
    <xdr:to>
      <xdr:col>5</xdr:col>
      <xdr:colOff>542925</xdr:colOff>
      <xdr:row>12</xdr:row>
      <xdr:rowOff>0</xdr:rowOff>
    </xdr:to>
    <xdr:sp>
      <xdr:nvSpPr>
        <xdr:cNvPr id="12" name="Line 26"/>
        <xdr:cNvSpPr>
          <a:spLocks/>
        </xdr:cNvSpPr>
      </xdr:nvSpPr>
      <xdr:spPr>
        <a:xfrm flipH="1" flipV="1">
          <a:off x="1724025" y="304800"/>
          <a:ext cx="15811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9525</xdr:rowOff>
    </xdr:from>
    <xdr:to>
      <xdr:col>7</xdr:col>
      <xdr:colOff>647700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90675" y="295275"/>
          <a:ext cx="3333750" cy="2571750"/>
        </a:xfrm>
        <a:prstGeom prst="rtTriangle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66675</xdr:rowOff>
    </xdr:from>
    <xdr:to>
      <xdr:col>5</xdr:col>
      <xdr:colOff>0</xdr:colOff>
      <xdr:row>21</xdr:row>
      <xdr:rowOff>66675</xdr:rowOff>
    </xdr:to>
    <xdr:sp>
      <xdr:nvSpPr>
        <xdr:cNvPr id="2" name="Line 4"/>
        <xdr:cNvSpPr>
          <a:spLocks/>
        </xdr:cNvSpPr>
      </xdr:nvSpPr>
      <xdr:spPr>
        <a:xfrm>
          <a:off x="29146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17</xdr:row>
      <xdr:rowOff>38100</xdr:rowOff>
    </xdr:from>
    <xdr:to>
      <xdr:col>7</xdr:col>
      <xdr:colOff>123825</xdr:colOff>
      <xdr:row>20</xdr:row>
      <xdr:rowOff>9525</xdr:rowOff>
    </xdr:to>
    <xdr:sp>
      <xdr:nvSpPr>
        <xdr:cNvPr id="3" name="Arc 19"/>
        <xdr:cNvSpPr>
          <a:spLocks/>
        </xdr:cNvSpPr>
      </xdr:nvSpPr>
      <xdr:spPr>
        <a:xfrm rot="10800000" flipV="1">
          <a:off x="4133850" y="2466975"/>
          <a:ext cx="266700" cy="4000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76200</xdr:rowOff>
    </xdr:from>
    <xdr:to>
      <xdr:col>3</xdr:col>
      <xdr:colOff>438150</xdr:colOff>
      <xdr:row>19</xdr:row>
      <xdr:rowOff>133350</xdr:rowOff>
    </xdr:to>
    <xdr:sp>
      <xdr:nvSpPr>
        <xdr:cNvPr id="4" name="Arc 20"/>
        <xdr:cNvSpPr>
          <a:spLocks/>
        </xdr:cNvSpPr>
      </xdr:nvSpPr>
      <xdr:spPr>
        <a:xfrm rot="10800000" flipH="1" flipV="1">
          <a:off x="1609725" y="2362200"/>
          <a:ext cx="428625" cy="485775"/>
        </a:xfrm>
        <a:prstGeom prst="arc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38100</xdr:rowOff>
    </xdr:from>
    <xdr:to>
      <xdr:col>3</xdr:col>
      <xdr:colOff>409575</xdr:colOff>
      <xdr:row>5</xdr:row>
      <xdr:rowOff>85725</xdr:rowOff>
    </xdr:to>
    <xdr:sp>
      <xdr:nvSpPr>
        <xdr:cNvPr id="5" name="Arc 21"/>
        <xdr:cNvSpPr>
          <a:spLocks/>
        </xdr:cNvSpPr>
      </xdr:nvSpPr>
      <xdr:spPr>
        <a:xfrm flipV="1">
          <a:off x="1600200" y="609600"/>
          <a:ext cx="409575" cy="190500"/>
        </a:xfrm>
        <a:prstGeom prst="arc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95250</xdr:rowOff>
    </xdr:from>
    <xdr:to>
      <xdr:col>8</xdr:col>
      <xdr:colOff>38100</xdr:colOff>
      <xdr:row>19</xdr:row>
      <xdr:rowOff>57150</xdr:rowOff>
    </xdr:to>
    <xdr:sp>
      <xdr:nvSpPr>
        <xdr:cNvPr id="6" name="Line 24"/>
        <xdr:cNvSpPr>
          <a:spLocks/>
        </xdr:cNvSpPr>
      </xdr:nvSpPr>
      <xdr:spPr>
        <a:xfrm flipH="1">
          <a:off x="4476750" y="2667000"/>
          <a:ext cx="495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133350</xdr:rowOff>
    </xdr:from>
    <xdr:to>
      <xdr:col>4</xdr:col>
      <xdr:colOff>28575</xdr:colOff>
      <xdr:row>4</xdr:row>
      <xdr:rowOff>85725</xdr:rowOff>
    </xdr:to>
    <xdr:sp>
      <xdr:nvSpPr>
        <xdr:cNvPr id="7" name="Line 26"/>
        <xdr:cNvSpPr>
          <a:spLocks/>
        </xdr:cNvSpPr>
      </xdr:nvSpPr>
      <xdr:spPr>
        <a:xfrm flipH="1">
          <a:off x="1752600" y="419100"/>
          <a:ext cx="533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104775</xdr:rowOff>
    </xdr:from>
    <xdr:to>
      <xdr:col>3</xdr:col>
      <xdr:colOff>171450</xdr:colOff>
      <xdr:row>19</xdr:row>
      <xdr:rowOff>133350</xdr:rowOff>
    </xdr:to>
    <xdr:sp>
      <xdr:nvSpPr>
        <xdr:cNvPr id="8" name="Line 30"/>
        <xdr:cNvSpPr>
          <a:spLocks/>
        </xdr:cNvSpPr>
      </xdr:nvSpPr>
      <xdr:spPr>
        <a:xfrm flipV="1">
          <a:off x="1190625" y="2676525"/>
          <a:ext cx="581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</xdr:row>
      <xdr:rowOff>114300</xdr:rowOff>
    </xdr:from>
    <xdr:to>
      <xdr:col>7</xdr:col>
      <xdr:colOff>628650</xdr:colOff>
      <xdr:row>19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71625" y="257175"/>
          <a:ext cx="3286125" cy="2571750"/>
        </a:xfrm>
        <a:prstGeom prst="rtTriangle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66675</xdr:rowOff>
    </xdr:from>
    <xdr:to>
      <xdr:col>5</xdr:col>
      <xdr:colOff>0</xdr:colOff>
      <xdr:row>21</xdr:row>
      <xdr:rowOff>66675</xdr:rowOff>
    </xdr:to>
    <xdr:sp>
      <xdr:nvSpPr>
        <xdr:cNvPr id="2" name="Line 2"/>
        <xdr:cNvSpPr>
          <a:spLocks/>
        </xdr:cNvSpPr>
      </xdr:nvSpPr>
      <xdr:spPr>
        <a:xfrm>
          <a:off x="29146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17</xdr:row>
      <xdr:rowOff>38100</xdr:rowOff>
    </xdr:from>
    <xdr:to>
      <xdr:col>7</xdr:col>
      <xdr:colOff>152400</xdr:colOff>
      <xdr:row>20</xdr:row>
      <xdr:rowOff>9525</xdr:rowOff>
    </xdr:to>
    <xdr:sp>
      <xdr:nvSpPr>
        <xdr:cNvPr id="3" name="Arc 3"/>
        <xdr:cNvSpPr>
          <a:spLocks/>
        </xdr:cNvSpPr>
      </xdr:nvSpPr>
      <xdr:spPr>
        <a:xfrm rot="10800000" flipV="1">
          <a:off x="4162425" y="2466975"/>
          <a:ext cx="219075" cy="4000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</xdr:row>
      <xdr:rowOff>123825</xdr:rowOff>
    </xdr:from>
    <xdr:to>
      <xdr:col>3</xdr:col>
      <xdr:colOff>419100</xdr:colOff>
      <xdr:row>12</xdr:row>
      <xdr:rowOff>38100</xdr:rowOff>
    </xdr:to>
    <xdr:sp>
      <xdr:nvSpPr>
        <xdr:cNvPr id="4" name="Arc 4"/>
        <xdr:cNvSpPr>
          <a:spLocks/>
        </xdr:cNvSpPr>
      </xdr:nvSpPr>
      <xdr:spPr>
        <a:xfrm rot="10800000" flipH="1" flipV="1">
          <a:off x="1590675" y="1266825"/>
          <a:ext cx="428625" cy="485775"/>
        </a:xfrm>
        <a:prstGeom prst="arc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38100</xdr:rowOff>
    </xdr:from>
    <xdr:to>
      <xdr:col>3</xdr:col>
      <xdr:colOff>419100</xdr:colOff>
      <xdr:row>5</xdr:row>
      <xdr:rowOff>85725</xdr:rowOff>
    </xdr:to>
    <xdr:sp>
      <xdr:nvSpPr>
        <xdr:cNvPr id="5" name="Arc 5"/>
        <xdr:cNvSpPr>
          <a:spLocks/>
        </xdr:cNvSpPr>
      </xdr:nvSpPr>
      <xdr:spPr>
        <a:xfrm flipV="1">
          <a:off x="1609725" y="609600"/>
          <a:ext cx="409575" cy="190500"/>
        </a:xfrm>
        <a:prstGeom prst="arc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95250</xdr:rowOff>
    </xdr:from>
    <xdr:to>
      <xdr:col>8</xdr:col>
      <xdr:colOff>38100</xdr:colOff>
      <xdr:row>19</xdr:row>
      <xdr:rowOff>57150</xdr:rowOff>
    </xdr:to>
    <xdr:sp>
      <xdr:nvSpPr>
        <xdr:cNvPr id="6" name="Line 6"/>
        <xdr:cNvSpPr>
          <a:spLocks/>
        </xdr:cNvSpPr>
      </xdr:nvSpPr>
      <xdr:spPr>
        <a:xfrm flipH="1">
          <a:off x="4429125" y="2667000"/>
          <a:ext cx="495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133350</xdr:rowOff>
    </xdr:from>
    <xdr:to>
      <xdr:col>4</xdr:col>
      <xdr:colOff>28575</xdr:colOff>
      <xdr:row>4</xdr:row>
      <xdr:rowOff>85725</xdr:rowOff>
    </xdr:to>
    <xdr:sp>
      <xdr:nvSpPr>
        <xdr:cNvPr id="7" name="Line 8"/>
        <xdr:cNvSpPr>
          <a:spLocks/>
        </xdr:cNvSpPr>
      </xdr:nvSpPr>
      <xdr:spPr>
        <a:xfrm flipH="1">
          <a:off x="1752600" y="419100"/>
          <a:ext cx="533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76200</xdr:rowOff>
    </xdr:from>
    <xdr:to>
      <xdr:col>3</xdr:col>
      <xdr:colOff>180975</xdr:colOff>
      <xdr:row>20</xdr:row>
      <xdr:rowOff>95250</xdr:rowOff>
    </xdr:to>
    <xdr:sp>
      <xdr:nvSpPr>
        <xdr:cNvPr id="8" name="Line 9"/>
        <xdr:cNvSpPr>
          <a:spLocks/>
        </xdr:cNvSpPr>
      </xdr:nvSpPr>
      <xdr:spPr>
        <a:xfrm flipV="1">
          <a:off x="1085850" y="2647950"/>
          <a:ext cx="695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12</xdr:row>
      <xdr:rowOff>28575</xdr:rowOff>
    </xdr:from>
    <xdr:to>
      <xdr:col>5</xdr:col>
      <xdr:colOff>561975</xdr:colOff>
      <xdr:row>12</xdr:row>
      <xdr:rowOff>28575</xdr:rowOff>
    </xdr:to>
    <xdr:sp>
      <xdr:nvSpPr>
        <xdr:cNvPr id="9" name="Line 10"/>
        <xdr:cNvSpPr>
          <a:spLocks/>
        </xdr:cNvSpPr>
      </xdr:nvSpPr>
      <xdr:spPr>
        <a:xfrm>
          <a:off x="1571625" y="1743075"/>
          <a:ext cx="1905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10</xdr:row>
      <xdr:rowOff>95250</xdr:rowOff>
    </xdr:from>
    <xdr:to>
      <xdr:col>6</xdr:col>
      <xdr:colOff>38100</xdr:colOff>
      <xdr:row>11</xdr:row>
      <xdr:rowOff>57150</xdr:rowOff>
    </xdr:to>
    <xdr:sp>
      <xdr:nvSpPr>
        <xdr:cNvPr id="10" name="Line 11"/>
        <xdr:cNvSpPr>
          <a:spLocks/>
        </xdr:cNvSpPr>
      </xdr:nvSpPr>
      <xdr:spPr>
        <a:xfrm flipH="1">
          <a:off x="3114675" y="1524000"/>
          <a:ext cx="495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11</xdr:row>
      <xdr:rowOff>9525</xdr:rowOff>
    </xdr:from>
    <xdr:to>
      <xdr:col>3</xdr:col>
      <xdr:colOff>333375</xdr:colOff>
      <xdr:row>11</xdr:row>
      <xdr:rowOff>104775</xdr:rowOff>
    </xdr:to>
    <xdr:sp>
      <xdr:nvSpPr>
        <xdr:cNvPr id="11" name="Line 14"/>
        <xdr:cNvSpPr>
          <a:spLocks/>
        </xdr:cNvSpPr>
      </xdr:nvSpPr>
      <xdr:spPr>
        <a:xfrm flipV="1">
          <a:off x="1323975" y="1581150"/>
          <a:ext cx="6096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16</xdr:row>
      <xdr:rowOff>0</xdr:rowOff>
    </xdr:from>
    <xdr:to>
      <xdr:col>3</xdr:col>
      <xdr:colOff>485775</xdr:colOff>
      <xdr:row>19</xdr:row>
      <xdr:rowOff>133350</xdr:rowOff>
    </xdr:to>
    <xdr:sp>
      <xdr:nvSpPr>
        <xdr:cNvPr id="12" name="Arc 15"/>
        <xdr:cNvSpPr>
          <a:spLocks/>
        </xdr:cNvSpPr>
      </xdr:nvSpPr>
      <xdr:spPr>
        <a:xfrm>
          <a:off x="1581150" y="2286000"/>
          <a:ext cx="504825" cy="561975"/>
        </a:xfrm>
        <a:prstGeom prst="arc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66675</xdr:rowOff>
    </xdr:from>
    <xdr:to>
      <xdr:col>5</xdr:col>
      <xdr:colOff>76200</xdr:colOff>
      <xdr:row>12</xdr:row>
      <xdr:rowOff>38100</xdr:rowOff>
    </xdr:to>
    <xdr:sp>
      <xdr:nvSpPr>
        <xdr:cNvPr id="13" name="Arc 18"/>
        <xdr:cNvSpPr>
          <a:spLocks/>
        </xdr:cNvSpPr>
      </xdr:nvSpPr>
      <xdr:spPr>
        <a:xfrm rot="10800000" flipV="1">
          <a:off x="2771775" y="1352550"/>
          <a:ext cx="219075" cy="400050"/>
        </a:xfrm>
        <a:prstGeom prst="arc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9525</xdr:rowOff>
    </xdr:from>
    <xdr:to>
      <xdr:col>2</xdr:col>
      <xdr:colOff>333375</xdr:colOff>
      <xdr:row>11</xdr:row>
      <xdr:rowOff>123825</xdr:rowOff>
    </xdr:to>
    <xdr:sp>
      <xdr:nvSpPr>
        <xdr:cNvPr id="14" name="Line 19"/>
        <xdr:cNvSpPr>
          <a:spLocks/>
        </xdr:cNvSpPr>
      </xdr:nvSpPr>
      <xdr:spPr>
        <a:xfrm flipV="1">
          <a:off x="1400175" y="295275"/>
          <a:ext cx="0" cy="140017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</xdr:row>
      <xdr:rowOff>114300</xdr:rowOff>
    </xdr:from>
    <xdr:to>
      <xdr:col>7</xdr:col>
      <xdr:colOff>628650</xdr:colOff>
      <xdr:row>19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71625" y="257175"/>
          <a:ext cx="3286125" cy="2571750"/>
        </a:xfrm>
        <a:prstGeom prst="rtTriangle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66675</xdr:rowOff>
    </xdr:from>
    <xdr:to>
      <xdr:col>5</xdr:col>
      <xdr:colOff>0</xdr:colOff>
      <xdr:row>21</xdr:row>
      <xdr:rowOff>66675</xdr:rowOff>
    </xdr:to>
    <xdr:sp>
      <xdr:nvSpPr>
        <xdr:cNvPr id="2" name="Line 2"/>
        <xdr:cNvSpPr>
          <a:spLocks/>
        </xdr:cNvSpPr>
      </xdr:nvSpPr>
      <xdr:spPr>
        <a:xfrm>
          <a:off x="29146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12</xdr:row>
      <xdr:rowOff>28575</xdr:rowOff>
    </xdr:from>
    <xdr:to>
      <xdr:col>5</xdr:col>
      <xdr:colOff>561975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1571625" y="1743075"/>
          <a:ext cx="1905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9525</xdr:rowOff>
    </xdr:from>
    <xdr:to>
      <xdr:col>2</xdr:col>
      <xdr:colOff>333375</xdr:colOff>
      <xdr:row>11</xdr:row>
      <xdr:rowOff>123825</xdr:rowOff>
    </xdr:to>
    <xdr:sp>
      <xdr:nvSpPr>
        <xdr:cNvPr id="4" name="Line 14"/>
        <xdr:cNvSpPr>
          <a:spLocks/>
        </xdr:cNvSpPr>
      </xdr:nvSpPr>
      <xdr:spPr>
        <a:xfrm flipV="1">
          <a:off x="1400175" y="295275"/>
          <a:ext cx="0" cy="140017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</xdr:row>
      <xdr:rowOff>9525</xdr:rowOff>
    </xdr:from>
    <xdr:to>
      <xdr:col>2</xdr:col>
      <xdr:colOff>104775</xdr:colOff>
      <xdr:row>19</xdr:row>
      <xdr:rowOff>104775</xdr:rowOff>
    </xdr:to>
    <xdr:sp>
      <xdr:nvSpPr>
        <xdr:cNvPr id="5" name="Line 16"/>
        <xdr:cNvSpPr>
          <a:spLocks/>
        </xdr:cNvSpPr>
      </xdr:nvSpPr>
      <xdr:spPr>
        <a:xfrm flipV="1">
          <a:off x="1171575" y="295275"/>
          <a:ext cx="0" cy="2524125"/>
        </a:xfrm>
        <a:prstGeom prst="line">
          <a:avLst/>
        </a:prstGeom>
        <a:noFill/>
        <a:ln w="9525" cmpd="sng">
          <a:solidFill>
            <a:srgbClr val="80008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10</xdr:row>
      <xdr:rowOff>114300</xdr:rowOff>
    </xdr:from>
    <xdr:to>
      <xdr:col>6</xdr:col>
      <xdr:colOff>219075</xdr:colOff>
      <xdr:row>12</xdr:row>
      <xdr:rowOff>9525</xdr:rowOff>
    </xdr:to>
    <xdr:sp>
      <xdr:nvSpPr>
        <xdr:cNvPr id="6" name="Line 17"/>
        <xdr:cNvSpPr>
          <a:spLocks/>
        </xdr:cNvSpPr>
      </xdr:nvSpPr>
      <xdr:spPr>
        <a:xfrm flipH="1">
          <a:off x="3495675" y="1543050"/>
          <a:ext cx="2952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19050</xdr:rowOff>
    </xdr:from>
    <xdr:to>
      <xdr:col>5</xdr:col>
      <xdr:colOff>104775</xdr:colOff>
      <xdr:row>12</xdr:row>
      <xdr:rowOff>28575</xdr:rowOff>
    </xdr:to>
    <xdr:sp>
      <xdr:nvSpPr>
        <xdr:cNvPr id="7" name="Line 18"/>
        <xdr:cNvSpPr>
          <a:spLocks/>
        </xdr:cNvSpPr>
      </xdr:nvSpPr>
      <xdr:spPr>
        <a:xfrm flipH="1">
          <a:off x="2524125" y="1019175"/>
          <a:ext cx="4953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114300</xdr:rowOff>
    </xdr:from>
    <xdr:to>
      <xdr:col>6</xdr:col>
      <xdr:colOff>628650</xdr:colOff>
      <xdr:row>19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38225" y="257175"/>
          <a:ext cx="3286125" cy="2571750"/>
        </a:xfrm>
        <a:prstGeom prst="rtTriangle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133350</xdr:rowOff>
    </xdr:from>
    <xdr:to>
      <xdr:col>6</xdr:col>
      <xdr:colOff>628650</xdr:colOff>
      <xdr:row>19</xdr:row>
      <xdr:rowOff>95250</xdr:rowOff>
    </xdr:to>
    <xdr:sp>
      <xdr:nvSpPr>
        <xdr:cNvPr id="3" name="Line 8"/>
        <xdr:cNvSpPr>
          <a:spLocks/>
        </xdr:cNvSpPr>
      </xdr:nvSpPr>
      <xdr:spPr>
        <a:xfrm flipH="1" flipV="1">
          <a:off x="4314825" y="133350"/>
          <a:ext cx="9525" cy="267652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12</xdr:row>
      <xdr:rowOff>0</xdr:rowOff>
    </xdr:from>
    <xdr:to>
      <xdr:col>6</xdr:col>
      <xdr:colOff>609600</xdr:colOff>
      <xdr:row>12</xdr:row>
      <xdr:rowOff>0</xdr:rowOff>
    </xdr:to>
    <xdr:sp>
      <xdr:nvSpPr>
        <xdr:cNvPr id="4" name="Line 9"/>
        <xdr:cNvSpPr>
          <a:spLocks/>
        </xdr:cNvSpPr>
      </xdr:nvSpPr>
      <xdr:spPr>
        <a:xfrm>
          <a:off x="1028700" y="1714500"/>
          <a:ext cx="3276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20</xdr:row>
      <xdr:rowOff>57150</xdr:rowOff>
    </xdr:from>
    <xdr:to>
      <xdr:col>7</xdr:col>
      <xdr:colOff>76200</xdr:colOff>
      <xdr:row>20</xdr:row>
      <xdr:rowOff>57150</xdr:rowOff>
    </xdr:to>
    <xdr:sp>
      <xdr:nvSpPr>
        <xdr:cNvPr id="5" name="Line 11"/>
        <xdr:cNvSpPr>
          <a:spLocks/>
        </xdr:cNvSpPr>
      </xdr:nvSpPr>
      <xdr:spPr>
        <a:xfrm>
          <a:off x="1057275" y="2914650"/>
          <a:ext cx="3371850" cy="0"/>
        </a:xfrm>
        <a:prstGeom prst="line">
          <a:avLst/>
        </a:prstGeom>
        <a:noFill/>
        <a:ln w="9525" cmpd="sng">
          <a:solidFill>
            <a:srgbClr val="FF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123825</xdr:rowOff>
    </xdr:from>
    <xdr:to>
      <xdr:col>7</xdr:col>
      <xdr:colOff>57150</xdr:colOff>
      <xdr:row>20</xdr:row>
      <xdr:rowOff>38100</xdr:rowOff>
    </xdr:to>
    <xdr:sp>
      <xdr:nvSpPr>
        <xdr:cNvPr id="6" name="Line 12"/>
        <xdr:cNvSpPr>
          <a:spLocks/>
        </xdr:cNvSpPr>
      </xdr:nvSpPr>
      <xdr:spPr>
        <a:xfrm flipV="1">
          <a:off x="4410075" y="1695450"/>
          <a:ext cx="0" cy="1200150"/>
        </a:xfrm>
        <a:prstGeom prst="line">
          <a:avLst/>
        </a:prstGeom>
        <a:noFill/>
        <a:ln w="9525" cmpd="sng">
          <a:solidFill>
            <a:srgbClr val="FF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7</xdr:row>
      <xdr:rowOff>0</xdr:rowOff>
    </xdr:from>
    <xdr:to>
      <xdr:col>7</xdr:col>
      <xdr:colOff>276225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 rot="16200000" flipH="1">
          <a:off x="1809750" y="1000125"/>
          <a:ext cx="2486025" cy="1714500"/>
        </a:xfrm>
        <a:prstGeom prst="rtTriangl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9525</xdr:rowOff>
    </xdr:from>
    <xdr:to>
      <xdr:col>7</xdr:col>
      <xdr:colOff>266700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1809750" y="866775"/>
          <a:ext cx="2476500" cy="0"/>
        </a:xfrm>
        <a:prstGeom prst="line">
          <a:avLst/>
        </a:prstGeom>
        <a:noFill/>
        <a:ln w="9525" cmpd="sng">
          <a:solidFill>
            <a:srgbClr val="8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28575</xdr:rowOff>
    </xdr:from>
    <xdr:to>
      <xdr:col>8</xdr:col>
      <xdr:colOff>0</xdr:colOff>
      <xdr:row>18</xdr:row>
      <xdr:rowOff>57150</xdr:rowOff>
    </xdr:to>
    <xdr:sp>
      <xdr:nvSpPr>
        <xdr:cNvPr id="3" name="Line 4"/>
        <xdr:cNvSpPr>
          <a:spLocks/>
        </xdr:cNvSpPr>
      </xdr:nvSpPr>
      <xdr:spPr>
        <a:xfrm flipV="1">
          <a:off x="4552950" y="1028700"/>
          <a:ext cx="0" cy="1600200"/>
        </a:xfrm>
        <a:prstGeom prst="line">
          <a:avLst/>
        </a:prstGeom>
        <a:noFill/>
        <a:ln w="9525" cmpd="sng">
          <a:solidFill>
            <a:srgbClr val="8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95250</xdr:rowOff>
    </xdr:from>
    <xdr:to>
      <xdr:col>7</xdr:col>
      <xdr:colOff>466725</xdr:colOff>
      <xdr:row>15</xdr:row>
      <xdr:rowOff>95250</xdr:rowOff>
    </xdr:to>
    <xdr:sp>
      <xdr:nvSpPr>
        <xdr:cNvPr id="1" name="AutoShape 1"/>
        <xdr:cNvSpPr>
          <a:spLocks/>
        </xdr:cNvSpPr>
      </xdr:nvSpPr>
      <xdr:spPr>
        <a:xfrm rot="16200000" flipH="1">
          <a:off x="2076450" y="523875"/>
          <a:ext cx="2505075" cy="1714500"/>
        </a:xfrm>
        <a:prstGeom prst="rtTriangl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</xdr:row>
      <xdr:rowOff>9525</xdr:rowOff>
    </xdr:from>
    <xdr:to>
      <xdr:col>7</xdr:col>
      <xdr:colOff>438150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2057400" y="438150"/>
          <a:ext cx="2495550" cy="0"/>
        </a:xfrm>
        <a:prstGeom prst="line">
          <a:avLst/>
        </a:prstGeom>
        <a:noFill/>
        <a:ln w="9525" cmpd="sng">
          <a:solidFill>
            <a:srgbClr val="8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28575</xdr:rowOff>
    </xdr:from>
    <xdr:to>
      <xdr:col>8</xdr:col>
      <xdr:colOff>0</xdr:colOff>
      <xdr:row>15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4724400" y="600075"/>
          <a:ext cx="0" cy="1600200"/>
        </a:xfrm>
        <a:prstGeom prst="line">
          <a:avLst/>
        </a:prstGeom>
        <a:noFill/>
        <a:ln w="9525" cmpd="sng">
          <a:solidFill>
            <a:srgbClr val="8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9</xdr:col>
      <xdr:colOff>57150</xdr:colOff>
      <xdr:row>58</xdr:row>
      <xdr:rowOff>66675</xdr:rowOff>
    </xdr:to>
    <xdr:graphicFrame>
      <xdr:nvGraphicFramePr>
        <xdr:cNvPr id="4" name="Chart 4"/>
        <xdr:cNvGraphicFramePr/>
      </xdr:nvGraphicFramePr>
      <xdr:xfrm>
        <a:off x="1085850" y="5476875"/>
        <a:ext cx="4229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95250</xdr:rowOff>
    </xdr:from>
    <xdr:to>
      <xdr:col>7</xdr:col>
      <xdr:colOff>466725</xdr:colOff>
      <xdr:row>15</xdr:row>
      <xdr:rowOff>95250</xdr:rowOff>
    </xdr:to>
    <xdr:sp>
      <xdr:nvSpPr>
        <xdr:cNvPr id="1" name="AutoShape 1"/>
        <xdr:cNvSpPr>
          <a:spLocks/>
        </xdr:cNvSpPr>
      </xdr:nvSpPr>
      <xdr:spPr>
        <a:xfrm rot="16200000" flipH="1">
          <a:off x="2076450" y="523875"/>
          <a:ext cx="2505075" cy="1714500"/>
        </a:xfrm>
        <a:prstGeom prst="rtTriangl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</xdr:row>
      <xdr:rowOff>9525</xdr:rowOff>
    </xdr:from>
    <xdr:to>
      <xdr:col>7</xdr:col>
      <xdr:colOff>438150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2057400" y="438150"/>
          <a:ext cx="2495550" cy="0"/>
        </a:xfrm>
        <a:prstGeom prst="line">
          <a:avLst/>
        </a:prstGeom>
        <a:noFill/>
        <a:ln w="9525" cmpd="sng">
          <a:solidFill>
            <a:srgbClr val="8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28575</xdr:rowOff>
    </xdr:from>
    <xdr:to>
      <xdr:col>8</xdr:col>
      <xdr:colOff>0</xdr:colOff>
      <xdr:row>15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4724400" y="600075"/>
          <a:ext cx="0" cy="1600200"/>
        </a:xfrm>
        <a:prstGeom prst="line">
          <a:avLst/>
        </a:prstGeom>
        <a:noFill/>
        <a:ln w="9525" cmpd="sng">
          <a:solidFill>
            <a:srgbClr val="8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workbookViewId="0" topLeftCell="A11">
      <selection activeCell="K23" sqref="K23"/>
    </sheetView>
  </sheetViews>
  <sheetFormatPr defaultColWidth="9.33203125" defaultRowHeight="11.25"/>
  <cols>
    <col min="4" max="9" width="10.16015625" style="0" customWidth="1"/>
  </cols>
  <sheetData>
    <row r="2" ht="12" thickBot="1">
      <c r="C2" s="2" t="s">
        <v>6</v>
      </c>
    </row>
    <row r="3" ht="12" thickBot="1">
      <c r="C3" s="4" t="s">
        <v>8</v>
      </c>
    </row>
    <row r="11" spans="2:10" ht="11.25">
      <c r="B11" s="2" t="s">
        <v>0</v>
      </c>
      <c r="C11" s="2" t="s">
        <v>3</v>
      </c>
      <c r="G11" s="2" t="s">
        <v>24</v>
      </c>
      <c r="I11" s="2" t="s">
        <v>4</v>
      </c>
      <c r="J11" s="2" t="s">
        <v>0</v>
      </c>
    </row>
    <row r="12" ht="12" thickBot="1"/>
    <row r="13" spans="3:9" ht="12" thickBot="1">
      <c r="C13" s="4" t="s">
        <v>7</v>
      </c>
      <c r="G13" s="4" t="s">
        <v>22</v>
      </c>
      <c r="I13" s="4" t="s">
        <v>23</v>
      </c>
    </row>
    <row r="16" spans="2:3" ht="11.25">
      <c r="B16" s="2" t="s">
        <v>1</v>
      </c>
      <c r="C16" s="2" t="s">
        <v>5</v>
      </c>
    </row>
    <row r="20" ht="12" thickBot="1"/>
    <row r="21" spans="3:9" ht="12" thickBot="1">
      <c r="C21" s="4" t="s">
        <v>9</v>
      </c>
      <c r="I21" s="4" t="s">
        <v>10</v>
      </c>
    </row>
    <row r="22" ht="11.25">
      <c r="F22" s="2" t="s">
        <v>2</v>
      </c>
    </row>
    <row r="25" spans="4:9" ht="11.25">
      <c r="D25" s="34" t="s">
        <v>11</v>
      </c>
      <c r="E25" s="34"/>
      <c r="F25" s="34"/>
      <c r="G25" s="34"/>
      <c r="H25" s="34"/>
      <c r="I25" s="34"/>
    </row>
    <row r="26" spans="4:9" ht="11.25">
      <c r="D26" s="34" t="s">
        <v>12</v>
      </c>
      <c r="E26" s="34"/>
      <c r="F26" s="34"/>
      <c r="G26" s="34"/>
      <c r="H26" s="34"/>
      <c r="I26" s="34"/>
    </row>
    <row r="28" spans="4:9" ht="11.25">
      <c r="D28" s="34" t="s">
        <v>13</v>
      </c>
      <c r="E28" s="34"/>
      <c r="F28" s="34"/>
      <c r="G28" s="34"/>
      <c r="H28" s="34"/>
      <c r="I28" s="34"/>
    </row>
    <row r="29" spans="4:9" ht="11.25">
      <c r="D29" s="34" t="s">
        <v>14</v>
      </c>
      <c r="E29" s="34"/>
      <c r="F29" s="34"/>
      <c r="G29" s="34"/>
      <c r="H29" s="34"/>
      <c r="I29" s="34"/>
    </row>
    <row r="30" spans="4:9" ht="11.25">
      <c r="D30" s="6"/>
      <c r="E30" s="6"/>
      <c r="F30" s="6"/>
      <c r="G30" s="6"/>
      <c r="H30" s="6"/>
      <c r="I30" s="6"/>
    </row>
    <row r="31" spans="4:10" ht="11.25">
      <c r="D31" s="34" t="s">
        <v>116</v>
      </c>
      <c r="E31" s="34"/>
      <c r="F31" s="34"/>
      <c r="G31" s="34"/>
      <c r="H31" s="34"/>
      <c r="I31" s="34"/>
      <c r="J31" s="34"/>
    </row>
    <row r="32" spans="4:10" ht="11.25">
      <c r="D32" s="34" t="s">
        <v>117</v>
      </c>
      <c r="E32" s="34"/>
      <c r="F32" s="34"/>
      <c r="G32" s="34"/>
      <c r="H32" s="34"/>
      <c r="I32" s="34"/>
      <c r="J32" s="34"/>
    </row>
    <row r="33" spans="4:10" ht="11.25">
      <c r="D33" s="6"/>
      <c r="E33" s="6"/>
      <c r="F33" s="6"/>
      <c r="G33" s="6"/>
      <c r="H33" s="6"/>
      <c r="I33" s="6"/>
      <c r="J33" s="6"/>
    </row>
    <row r="34" spans="4:7" ht="11.25">
      <c r="D34" s="34" t="s">
        <v>15</v>
      </c>
      <c r="E34" s="34"/>
      <c r="F34" s="34"/>
      <c r="G34" s="1">
        <f>(50^2)</f>
        <v>2500</v>
      </c>
    </row>
    <row r="35" spans="4:7" ht="12" thickBot="1">
      <c r="D35" s="34" t="s">
        <v>16</v>
      </c>
      <c r="E35" s="34"/>
      <c r="F35" s="34"/>
      <c r="G35" s="3">
        <f>(70^2)</f>
        <v>4900</v>
      </c>
    </row>
    <row r="36" ht="11.25">
      <c r="G36" s="1">
        <f>SUM(G34:G35)</f>
        <v>7400</v>
      </c>
    </row>
    <row r="38" spans="4:7" ht="11.25">
      <c r="D38" s="34" t="s">
        <v>17</v>
      </c>
      <c r="E38" s="34"/>
      <c r="F38" s="34"/>
      <c r="G38" s="1">
        <f>SQRT(G36)</f>
        <v>86.02325267042627</v>
      </c>
    </row>
    <row r="39" spans="4:6" ht="11.25">
      <c r="D39" s="34" t="s">
        <v>18</v>
      </c>
      <c r="E39" s="34"/>
      <c r="F39" s="34"/>
    </row>
  </sheetData>
  <mergeCells count="10">
    <mergeCell ref="D25:I25"/>
    <mergeCell ref="D26:I26"/>
    <mergeCell ref="D28:I28"/>
    <mergeCell ref="D39:F39"/>
    <mergeCell ref="D29:I29"/>
    <mergeCell ref="D34:F34"/>
    <mergeCell ref="D35:F35"/>
    <mergeCell ref="D38:F38"/>
    <mergeCell ref="D31:J31"/>
    <mergeCell ref="D32:J32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workbookViewId="0" topLeftCell="A19">
      <selection activeCell="J30" sqref="J30"/>
    </sheetView>
  </sheetViews>
  <sheetFormatPr defaultColWidth="9.33203125" defaultRowHeight="11.25"/>
  <cols>
    <col min="4" max="6" width="11.5" style="0" customWidth="1"/>
    <col min="7" max="7" width="12.33203125" style="0" customWidth="1"/>
    <col min="8" max="9" width="11.5" style="0" customWidth="1"/>
    <col min="10" max="10" width="9.66015625" style="0" bestFit="1" customWidth="1"/>
  </cols>
  <sheetData>
    <row r="2" ht="11.25">
      <c r="C2" s="2"/>
    </row>
    <row r="3" spans="3:5" ht="11.25">
      <c r="C3" s="13"/>
      <c r="E3" s="11" t="s">
        <v>34</v>
      </c>
    </row>
    <row r="7" ht="11.25">
      <c r="B7" s="2"/>
    </row>
    <row r="11" spans="2:12" ht="11.25">
      <c r="B11" s="2" t="s">
        <v>0</v>
      </c>
      <c r="C11" s="2"/>
      <c r="G11" s="2" t="s">
        <v>24</v>
      </c>
      <c r="I11" s="2"/>
      <c r="K11" s="2"/>
      <c r="L11" s="10"/>
    </row>
    <row r="13" spans="3:9" ht="11.25">
      <c r="C13" s="13"/>
      <c r="G13" s="13"/>
      <c r="I13" s="13"/>
    </row>
    <row r="16" spans="2:3" ht="11.25">
      <c r="B16" s="2"/>
      <c r="C16" s="2"/>
    </row>
    <row r="17" ht="11.25">
      <c r="L17" s="9"/>
    </row>
    <row r="19" ht="11.25">
      <c r="I19" s="11" t="s">
        <v>36</v>
      </c>
    </row>
    <row r="21" spans="2:9" ht="11.25">
      <c r="B21" s="11" t="s">
        <v>43</v>
      </c>
      <c r="C21" s="13"/>
      <c r="I21" s="13"/>
    </row>
    <row r="23" ht="11.25">
      <c r="F23" s="2" t="s">
        <v>40</v>
      </c>
    </row>
    <row r="24" ht="11.25">
      <c r="F24" s="2"/>
    </row>
    <row r="25" spans="4:10" ht="11.25">
      <c r="D25" s="34" t="s">
        <v>46</v>
      </c>
      <c r="E25" s="34"/>
      <c r="F25" s="34"/>
      <c r="G25" s="34"/>
      <c r="H25" s="34"/>
      <c r="I25" s="34"/>
      <c r="J25" s="34"/>
    </row>
    <row r="26" spans="4:10" ht="11.25">
      <c r="D26" s="34" t="s">
        <v>45</v>
      </c>
      <c r="E26" s="34"/>
      <c r="F26" s="34"/>
      <c r="G26" s="34"/>
      <c r="H26" s="34"/>
      <c r="I26" s="34"/>
      <c r="J26" s="34"/>
    </row>
    <row r="29" spans="4:8" ht="11.25">
      <c r="D29" s="7" t="s">
        <v>25</v>
      </c>
      <c r="E29" s="34" t="s">
        <v>26</v>
      </c>
      <c r="F29" s="34"/>
      <c r="G29" s="34"/>
      <c r="H29" s="34"/>
    </row>
    <row r="30" spans="4:8" ht="11.25">
      <c r="D30" s="7" t="s">
        <v>27</v>
      </c>
      <c r="E30" s="34" t="s">
        <v>28</v>
      </c>
      <c r="F30" s="34"/>
      <c r="G30" s="34"/>
      <c r="H30" s="34"/>
    </row>
    <row r="31" spans="4:8" ht="11.25">
      <c r="D31" s="7" t="s">
        <v>29</v>
      </c>
      <c r="E31" s="34" t="s">
        <v>30</v>
      </c>
      <c r="F31" s="34"/>
      <c r="G31" s="34"/>
      <c r="H31" s="34"/>
    </row>
    <row r="33" spans="4:12" ht="11.25">
      <c r="D33" s="7" t="s">
        <v>47</v>
      </c>
      <c r="E33" s="34" t="s">
        <v>32</v>
      </c>
      <c r="F33" s="34"/>
      <c r="G33" s="34"/>
      <c r="H33" s="34"/>
      <c r="I33" s="34">
        <f>50/86.02</f>
        <v>0.581260172053011</v>
      </c>
      <c r="J33" s="34"/>
      <c r="K33" s="34"/>
      <c r="L33" s="34"/>
    </row>
    <row r="34" spans="4:12" ht="11.25">
      <c r="D34" s="7" t="s">
        <v>48</v>
      </c>
      <c r="E34" s="34" t="s">
        <v>31</v>
      </c>
      <c r="F34" s="34"/>
      <c r="G34" s="34"/>
      <c r="H34" s="34"/>
      <c r="I34" s="34">
        <f>70/86.02</f>
        <v>0.8137642408742153</v>
      </c>
      <c r="J34" s="34"/>
      <c r="K34" s="34"/>
      <c r="L34" s="34"/>
    </row>
    <row r="35" spans="4:12" ht="11.25">
      <c r="D35" s="7" t="s">
        <v>49</v>
      </c>
      <c r="E35" s="34" t="s">
        <v>33</v>
      </c>
      <c r="F35" s="34"/>
      <c r="G35" s="34"/>
      <c r="H35" s="34"/>
      <c r="I35" s="34">
        <f>50/70</f>
        <v>0.7142857142857143</v>
      </c>
      <c r="J35" s="34"/>
      <c r="K35" s="34"/>
      <c r="L35" s="34"/>
    </row>
    <row r="36" spans="4:12" ht="11.25">
      <c r="D36" s="7"/>
      <c r="E36" s="6"/>
      <c r="F36" s="6"/>
      <c r="G36" s="6"/>
      <c r="H36" s="6"/>
      <c r="I36" s="6"/>
      <c r="J36" s="6"/>
      <c r="K36" s="6"/>
      <c r="L36" s="6"/>
    </row>
    <row r="37" spans="4:10" ht="11.25">
      <c r="D37" s="34" t="s">
        <v>50</v>
      </c>
      <c r="E37" s="34"/>
      <c r="F37" s="34"/>
      <c r="G37" s="34"/>
      <c r="I37" s="15">
        <f>DEGREES(ASIN(I33))</f>
        <v>35.53922532315758</v>
      </c>
      <c r="J37" s="12"/>
    </row>
    <row r="38" spans="4:10" ht="11.25">
      <c r="D38" s="34" t="s">
        <v>51</v>
      </c>
      <c r="E38" s="34"/>
      <c r="F38" s="34"/>
      <c r="G38" s="34"/>
      <c r="I38" s="15">
        <f>DEGREES(ACOS(I34))</f>
        <v>35.53464454770674</v>
      </c>
      <c r="J38" s="12"/>
    </row>
    <row r="39" spans="4:10" ht="11.25">
      <c r="D39" s="34" t="s">
        <v>52</v>
      </c>
      <c r="E39" s="34"/>
      <c r="F39" s="34"/>
      <c r="G39" s="34"/>
      <c r="I39" s="15">
        <f>DEGREES(ATAN(I35))</f>
        <v>35.53767779197438</v>
      </c>
      <c r="J39" s="12"/>
    </row>
    <row r="41" spans="4:9" ht="11.25">
      <c r="D41" s="34" t="s">
        <v>44</v>
      </c>
      <c r="E41" s="34"/>
      <c r="F41" s="34"/>
      <c r="G41" s="1" t="s">
        <v>42</v>
      </c>
      <c r="I41" s="1">
        <f>90-35.53</f>
        <v>54.47</v>
      </c>
    </row>
    <row r="42" spans="4:9" ht="11.25">
      <c r="D42" s="6"/>
      <c r="E42" s="6"/>
      <c r="F42" s="6"/>
      <c r="G42" s="1"/>
      <c r="I42" s="1"/>
    </row>
    <row r="43" spans="4:7" ht="11.25">
      <c r="D43" s="34" t="s">
        <v>37</v>
      </c>
      <c r="E43" s="34"/>
      <c r="F43" s="1" t="s">
        <v>53</v>
      </c>
      <c r="G43" s="1" t="s">
        <v>38</v>
      </c>
    </row>
    <row r="44" spans="6:7" ht="11.25">
      <c r="F44" s="1" t="s">
        <v>54</v>
      </c>
      <c r="G44" s="1" t="s">
        <v>39</v>
      </c>
    </row>
    <row r="45" spans="6:7" ht="11.25">
      <c r="F45" s="1" t="s">
        <v>55</v>
      </c>
      <c r="G45" s="1" t="s">
        <v>41</v>
      </c>
    </row>
  </sheetData>
  <mergeCells count="16">
    <mergeCell ref="D39:G39"/>
    <mergeCell ref="D41:F41"/>
    <mergeCell ref="E35:H35"/>
    <mergeCell ref="I35:L35"/>
    <mergeCell ref="D37:G37"/>
    <mergeCell ref="D38:G38"/>
    <mergeCell ref="D43:E43"/>
    <mergeCell ref="E29:H29"/>
    <mergeCell ref="E30:H30"/>
    <mergeCell ref="D25:J25"/>
    <mergeCell ref="D26:J26"/>
    <mergeCell ref="E31:H31"/>
    <mergeCell ref="E33:H33"/>
    <mergeCell ref="I33:L33"/>
    <mergeCell ref="E34:H34"/>
    <mergeCell ref="I34:L34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2"/>
  <sheetViews>
    <sheetView workbookViewId="0" topLeftCell="A6">
      <selection activeCell="C28" sqref="C28"/>
    </sheetView>
  </sheetViews>
  <sheetFormatPr defaultColWidth="9.33203125" defaultRowHeight="11.25"/>
  <cols>
    <col min="4" max="9" width="11.5" style="0" customWidth="1"/>
  </cols>
  <sheetData>
    <row r="2" ht="11.25">
      <c r="C2" s="2"/>
    </row>
    <row r="3" spans="3:6" ht="11.25">
      <c r="C3" s="13"/>
      <c r="E3" s="11" t="s">
        <v>34</v>
      </c>
      <c r="F3" s="1" t="s">
        <v>38</v>
      </c>
    </row>
    <row r="6" ht="11.25">
      <c r="B6" s="2" t="s">
        <v>59</v>
      </c>
    </row>
    <row r="7" ht="11.25">
      <c r="B7" s="2"/>
    </row>
    <row r="11" spans="2:12" ht="11.25">
      <c r="B11" s="2"/>
      <c r="C11" s="2"/>
      <c r="G11" s="11" t="s">
        <v>56</v>
      </c>
      <c r="H11" s="1" t="s">
        <v>39</v>
      </c>
      <c r="I11" s="2"/>
      <c r="K11" s="2"/>
      <c r="L11" s="10"/>
    </row>
    <row r="12" ht="11.25">
      <c r="B12" s="11" t="s">
        <v>35</v>
      </c>
    </row>
    <row r="13" spans="2:9" ht="11.25">
      <c r="B13" s="1" t="s">
        <v>41</v>
      </c>
      <c r="C13" s="13"/>
      <c r="G13" s="13"/>
      <c r="I13" s="13"/>
    </row>
    <row r="16" spans="2:3" ht="11.25">
      <c r="B16" s="2"/>
      <c r="C16" s="2"/>
    </row>
    <row r="17" ht="11.25">
      <c r="L17" s="9"/>
    </row>
    <row r="19" spans="9:10" ht="11.25">
      <c r="I19" s="11" t="s">
        <v>36</v>
      </c>
      <c r="J19" s="1" t="s">
        <v>39</v>
      </c>
    </row>
    <row r="21" spans="2:9" ht="11.25">
      <c r="B21" s="11" t="s">
        <v>43</v>
      </c>
      <c r="C21" s="13"/>
      <c r="I21" s="13"/>
    </row>
    <row r="22" ht="11.25">
      <c r="B22" s="1" t="s">
        <v>41</v>
      </c>
    </row>
    <row r="23" ht="11.25">
      <c r="F23" s="2"/>
    </row>
    <row r="24" ht="11.25">
      <c r="F24" s="2"/>
    </row>
    <row r="25" spans="4:10" ht="11.25">
      <c r="D25" s="34" t="s">
        <v>108</v>
      </c>
      <c r="E25" s="34"/>
      <c r="F25" s="34"/>
      <c r="G25" s="34"/>
      <c r="H25" s="34"/>
      <c r="I25" s="34"/>
      <c r="J25" s="34"/>
    </row>
    <row r="26" spans="4:10" ht="11.25">
      <c r="D26" s="34" t="s">
        <v>57</v>
      </c>
      <c r="E26" s="34"/>
      <c r="F26" s="34"/>
      <c r="G26" s="34"/>
      <c r="H26" s="34"/>
      <c r="I26" s="34"/>
      <c r="J26" s="34"/>
    </row>
    <row r="27" spans="4:10" ht="11.25">
      <c r="D27" s="34" t="s">
        <v>58</v>
      </c>
      <c r="E27" s="34"/>
      <c r="F27" s="34"/>
      <c r="G27" s="34"/>
      <c r="H27" s="34"/>
      <c r="I27" s="34"/>
      <c r="J27" s="34"/>
    </row>
    <row r="29" spans="4:10" ht="11.25">
      <c r="D29" s="34" t="s">
        <v>60</v>
      </c>
      <c r="E29" s="34"/>
      <c r="F29" s="34"/>
      <c r="G29" s="34"/>
      <c r="H29" s="34"/>
      <c r="I29" s="34"/>
      <c r="J29" s="34"/>
    </row>
    <row r="30" spans="4:10" ht="11.25">
      <c r="D30" s="34" t="s">
        <v>61</v>
      </c>
      <c r="E30" s="34"/>
      <c r="F30" s="34"/>
      <c r="G30" s="34"/>
      <c r="H30" s="34"/>
      <c r="I30" s="34"/>
      <c r="J30" s="34"/>
    </row>
    <row r="31" spans="4:10" ht="11.25">
      <c r="D31" s="34"/>
      <c r="E31" s="34"/>
      <c r="F31" s="34"/>
      <c r="G31" s="34"/>
      <c r="H31" s="34"/>
      <c r="I31" s="34"/>
      <c r="J31" s="34"/>
    </row>
    <row r="33" spans="4:12" ht="11.25">
      <c r="D33" s="7"/>
      <c r="E33" s="34"/>
      <c r="F33" s="34"/>
      <c r="G33" s="34"/>
      <c r="H33" s="34"/>
      <c r="I33" s="34"/>
      <c r="J33" s="34"/>
      <c r="K33" s="34"/>
      <c r="L33" s="34"/>
    </row>
    <row r="34" spans="4:12" ht="11.25">
      <c r="D34" s="7"/>
      <c r="E34" s="34"/>
      <c r="F34" s="34"/>
      <c r="G34" s="34"/>
      <c r="H34" s="34"/>
      <c r="I34" s="34"/>
      <c r="J34" s="34"/>
      <c r="K34" s="34"/>
      <c r="L34" s="34"/>
    </row>
    <row r="35" spans="4:12" ht="11.25">
      <c r="D35" s="7"/>
      <c r="E35" s="34"/>
      <c r="F35" s="34"/>
      <c r="G35" s="34"/>
      <c r="H35" s="34"/>
      <c r="I35" s="34"/>
      <c r="J35" s="34"/>
      <c r="K35" s="34"/>
      <c r="L35" s="34"/>
    </row>
    <row r="36" spans="4:12" ht="11.25">
      <c r="D36" s="7"/>
      <c r="E36" s="6"/>
      <c r="F36" s="6"/>
      <c r="G36" s="6"/>
      <c r="H36" s="6"/>
      <c r="I36" s="6"/>
      <c r="J36" s="6"/>
      <c r="K36" s="6"/>
      <c r="L36" s="6"/>
    </row>
    <row r="37" spans="4:12" ht="11.25">
      <c r="D37" s="7"/>
      <c r="E37" s="34"/>
      <c r="F37" s="34"/>
      <c r="G37" s="34"/>
      <c r="H37" s="34"/>
      <c r="I37" s="34"/>
      <c r="J37" s="34"/>
      <c r="K37" s="34"/>
      <c r="L37" s="34"/>
    </row>
    <row r="38" spans="4:12" ht="11.25">
      <c r="D38" s="7"/>
      <c r="E38" s="34"/>
      <c r="F38" s="34"/>
      <c r="G38" s="34"/>
      <c r="H38" s="34"/>
      <c r="I38" s="34"/>
      <c r="J38" s="34"/>
      <c r="K38" s="34"/>
      <c r="L38" s="34"/>
    </row>
    <row r="39" spans="4:12" ht="11.25">
      <c r="D39" s="7"/>
      <c r="E39" s="34"/>
      <c r="F39" s="34"/>
      <c r="G39" s="34"/>
      <c r="H39" s="34"/>
      <c r="I39" s="35"/>
      <c r="J39" s="35"/>
      <c r="K39" s="35"/>
      <c r="L39" s="35"/>
    </row>
    <row r="42" spans="4:9" ht="11.25">
      <c r="D42" s="34"/>
      <c r="E42" s="34"/>
      <c r="F42" s="34"/>
      <c r="G42" s="34"/>
      <c r="I42" s="12"/>
    </row>
    <row r="43" spans="4:9" ht="11.25">
      <c r="D43" s="34"/>
      <c r="E43" s="34"/>
      <c r="F43" s="34"/>
      <c r="G43" s="34"/>
      <c r="I43" s="12"/>
    </row>
    <row r="44" spans="4:9" ht="11.25">
      <c r="D44" s="34"/>
      <c r="E44" s="34"/>
      <c r="F44" s="34"/>
      <c r="G44" s="34"/>
      <c r="I44" s="12"/>
    </row>
    <row r="45" spans="4:9" ht="11.25">
      <c r="D45" s="6"/>
      <c r="E45" s="6"/>
      <c r="F45" s="6"/>
      <c r="G45" s="6"/>
      <c r="I45" s="8"/>
    </row>
    <row r="46" spans="4:9" ht="11.25">
      <c r="D46" s="34"/>
      <c r="E46" s="34"/>
      <c r="F46" s="34"/>
      <c r="G46" s="34"/>
      <c r="I46" s="12"/>
    </row>
    <row r="47" spans="4:9" ht="11.25">
      <c r="D47" s="34"/>
      <c r="E47" s="34"/>
      <c r="F47" s="34"/>
      <c r="G47" s="34"/>
      <c r="I47" s="12"/>
    </row>
    <row r="48" spans="4:9" ht="11.25">
      <c r="D48" s="34"/>
      <c r="E48" s="34"/>
      <c r="F48" s="34"/>
      <c r="G48" s="34"/>
      <c r="I48" s="12"/>
    </row>
    <row r="50" spans="4:7" ht="11.25">
      <c r="D50" s="34"/>
      <c r="E50" s="34"/>
      <c r="F50" s="1"/>
      <c r="G50" s="1"/>
    </row>
    <row r="51" spans="6:7" ht="11.25">
      <c r="F51" s="1"/>
      <c r="G51" s="1"/>
    </row>
    <row r="52" spans="6:7" ht="11.25">
      <c r="F52" s="1"/>
      <c r="G52" s="1"/>
    </row>
  </sheetData>
  <mergeCells count="25">
    <mergeCell ref="D31:J31"/>
    <mergeCell ref="D27:J27"/>
    <mergeCell ref="D29:J29"/>
    <mergeCell ref="D30:J30"/>
    <mergeCell ref="D50:E50"/>
    <mergeCell ref="D25:J25"/>
    <mergeCell ref="D26:J26"/>
    <mergeCell ref="E37:H37"/>
    <mergeCell ref="I37:L37"/>
    <mergeCell ref="E38:H38"/>
    <mergeCell ref="I38:L38"/>
    <mergeCell ref="E39:H39"/>
    <mergeCell ref="I39:L39"/>
    <mergeCell ref="E33:H33"/>
    <mergeCell ref="I33:L33"/>
    <mergeCell ref="E34:H34"/>
    <mergeCell ref="I34:L34"/>
    <mergeCell ref="E35:H35"/>
    <mergeCell ref="I35:L35"/>
    <mergeCell ref="D46:G46"/>
    <mergeCell ref="D47:G47"/>
    <mergeCell ref="D48:G48"/>
    <mergeCell ref="D42:G42"/>
    <mergeCell ref="D43:G43"/>
    <mergeCell ref="D44:G44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2"/>
  <sheetViews>
    <sheetView workbookViewId="0" topLeftCell="A12">
      <selection activeCell="D26" sqref="D26:J26"/>
    </sheetView>
  </sheetViews>
  <sheetFormatPr defaultColWidth="9.33203125" defaultRowHeight="11.25"/>
  <cols>
    <col min="4" max="9" width="11.5" style="0" customWidth="1"/>
  </cols>
  <sheetData>
    <row r="2" ht="11.25">
      <c r="C2" s="2"/>
    </row>
    <row r="3" spans="3:6" ht="11.25">
      <c r="C3" s="13"/>
      <c r="E3" s="11"/>
      <c r="F3" s="1"/>
    </row>
    <row r="6" ht="11.25">
      <c r="B6" s="16" t="s">
        <v>59</v>
      </c>
    </row>
    <row r="7" spans="2:6" ht="11.25">
      <c r="B7" s="2"/>
      <c r="F7" s="2" t="s">
        <v>70</v>
      </c>
    </row>
    <row r="11" spans="2:12" ht="11.25">
      <c r="B11" s="2"/>
      <c r="C11" s="2"/>
      <c r="G11" s="2" t="s">
        <v>72</v>
      </c>
      <c r="H11" s="1"/>
      <c r="I11" s="2"/>
      <c r="K11" s="2"/>
      <c r="L11" s="10"/>
    </row>
    <row r="12" ht="11.25">
      <c r="B12" s="11"/>
    </row>
    <row r="13" spans="2:9" ht="11.25">
      <c r="B13" s="17" t="s">
        <v>62</v>
      </c>
      <c r="C13" s="13"/>
      <c r="G13" s="13"/>
      <c r="I13" s="13"/>
    </row>
    <row r="16" spans="2:3" ht="11.25">
      <c r="B16" s="2"/>
      <c r="C16" s="2"/>
    </row>
    <row r="17" ht="11.25">
      <c r="L17" s="9"/>
    </row>
    <row r="19" spans="9:10" ht="11.25">
      <c r="I19" s="11"/>
      <c r="J19" s="1"/>
    </row>
    <row r="21" spans="2:9" ht="11.25">
      <c r="B21" s="11"/>
      <c r="C21" s="13"/>
      <c r="I21" s="13"/>
    </row>
    <row r="22" ht="11.25">
      <c r="B22" s="1"/>
    </row>
    <row r="23" ht="11.25">
      <c r="F23" s="2"/>
    </row>
    <row r="24" ht="11.25">
      <c r="F24" s="2"/>
    </row>
    <row r="25" spans="4:10" ht="11.25">
      <c r="D25" s="34" t="s">
        <v>106</v>
      </c>
      <c r="E25" s="34"/>
      <c r="F25" s="34"/>
      <c r="G25" s="34"/>
      <c r="H25" s="34"/>
      <c r="I25" s="34"/>
      <c r="J25" s="34"/>
    </row>
    <row r="26" spans="4:10" ht="11.25">
      <c r="D26" s="34" t="s">
        <v>107</v>
      </c>
      <c r="E26" s="34"/>
      <c r="F26" s="34"/>
      <c r="G26" s="34"/>
      <c r="H26" s="34"/>
      <c r="I26" s="34"/>
      <c r="J26" s="34"/>
    </row>
    <row r="27" spans="4:10" ht="11.25">
      <c r="D27" s="34" t="s">
        <v>63</v>
      </c>
      <c r="E27" s="34"/>
      <c r="F27" s="34"/>
      <c r="G27" s="34"/>
      <c r="H27" s="34"/>
      <c r="I27" s="34"/>
      <c r="J27" s="34"/>
    </row>
    <row r="29" spans="4:10" ht="11.25">
      <c r="D29" s="6"/>
      <c r="E29" s="6" t="s">
        <v>64</v>
      </c>
      <c r="F29" s="6">
        <f>70/40</f>
        <v>1.75</v>
      </c>
      <c r="G29" s="6" t="s">
        <v>66</v>
      </c>
      <c r="H29" s="6"/>
      <c r="I29" s="6"/>
      <c r="J29" s="6"/>
    </row>
    <row r="30" spans="4:10" ht="11.25">
      <c r="D30" s="34" t="s">
        <v>65</v>
      </c>
      <c r="E30" s="34"/>
      <c r="F30" s="34"/>
      <c r="G30" s="34"/>
      <c r="H30" s="34"/>
      <c r="I30" s="34"/>
      <c r="J30" s="34"/>
    </row>
    <row r="31" spans="4:10" ht="11.25">
      <c r="D31" s="34" t="s">
        <v>67</v>
      </c>
      <c r="E31" s="34"/>
      <c r="F31" s="34"/>
      <c r="G31" s="34"/>
      <c r="H31" s="34"/>
      <c r="I31" s="34"/>
      <c r="J31" s="34"/>
    </row>
    <row r="33" spans="4:12" ht="11.25">
      <c r="D33" s="34" t="s">
        <v>68</v>
      </c>
      <c r="E33" s="34"/>
      <c r="F33" s="34"/>
      <c r="G33" s="34"/>
      <c r="H33" s="34"/>
      <c r="I33" s="6"/>
      <c r="J33" s="6"/>
      <c r="K33" s="6"/>
      <c r="L33" s="6"/>
    </row>
    <row r="34" spans="4:12" ht="11.25">
      <c r="D34" s="34" t="s">
        <v>69</v>
      </c>
      <c r="E34" s="34"/>
      <c r="F34" s="34"/>
      <c r="G34" s="34"/>
      <c r="H34" s="34"/>
      <c r="I34" s="6"/>
      <c r="J34" s="6"/>
      <c r="K34" s="6"/>
      <c r="L34" s="6"/>
    </row>
    <row r="35" spans="4:12" ht="11.25">
      <c r="D35" s="6" t="s">
        <v>71</v>
      </c>
      <c r="E35" s="6">
        <f>50/1.75</f>
        <v>28.571428571428573</v>
      </c>
      <c r="F35" s="6"/>
      <c r="G35" s="6"/>
      <c r="H35" s="6"/>
      <c r="I35" s="6"/>
      <c r="J35" s="6"/>
      <c r="K35" s="6"/>
      <c r="L35" s="6"/>
    </row>
    <row r="36" spans="4:12" ht="11.25">
      <c r="D36" s="7"/>
      <c r="E36" s="6"/>
      <c r="F36" s="6"/>
      <c r="G36" s="6"/>
      <c r="H36" s="6"/>
      <c r="I36" s="6"/>
      <c r="J36" s="6"/>
      <c r="K36" s="6"/>
      <c r="L36" s="6"/>
    </row>
    <row r="37" spans="4:12" ht="11.25">
      <c r="D37" s="34" t="s">
        <v>73</v>
      </c>
      <c r="E37" s="34"/>
      <c r="F37" s="34"/>
      <c r="G37" s="34"/>
      <c r="H37" s="34"/>
      <c r="I37" s="34"/>
      <c r="J37" s="34"/>
      <c r="K37" s="6"/>
      <c r="L37" s="6"/>
    </row>
    <row r="38" spans="4:12" ht="11.25">
      <c r="D38" s="7"/>
      <c r="E38" s="6"/>
      <c r="F38" s="6"/>
      <c r="G38" s="6"/>
      <c r="H38" s="6"/>
      <c r="I38" s="6"/>
      <c r="J38" s="6"/>
      <c r="K38" s="6"/>
      <c r="L38" s="6"/>
    </row>
    <row r="39" spans="4:12" ht="11.25">
      <c r="D39" s="6"/>
      <c r="E39" s="6"/>
      <c r="F39" s="6"/>
      <c r="G39" s="6"/>
      <c r="H39" s="6"/>
      <c r="I39" s="6"/>
      <c r="J39" s="14"/>
      <c r="K39" s="14"/>
      <c r="L39" s="14"/>
    </row>
    <row r="40" spans="4:9" ht="11.25">
      <c r="D40" s="6"/>
      <c r="E40" s="6"/>
      <c r="F40" s="6"/>
      <c r="G40" s="6"/>
      <c r="H40" s="6"/>
      <c r="I40" s="6"/>
    </row>
    <row r="41" spans="4:9" ht="11.25">
      <c r="D41" s="6"/>
      <c r="E41" s="6"/>
      <c r="F41" s="6"/>
      <c r="G41" s="6"/>
      <c r="H41" s="6"/>
      <c r="I41" s="6"/>
    </row>
    <row r="42" spans="4:9" ht="11.25">
      <c r="D42" s="6"/>
      <c r="E42" s="6"/>
      <c r="F42" s="6"/>
      <c r="G42" s="6"/>
      <c r="H42" s="18"/>
      <c r="I42" s="19"/>
    </row>
    <row r="43" spans="4:9" ht="11.25">
      <c r="D43" s="6"/>
      <c r="E43" s="6"/>
      <c r="F43" s="6"/>
      <c r="G43" s="6"/>
      <c r="H43" s="6"/>
      <c r="I43" s="6"/>
    </row>
    <row r="44" spans="4:9" ht="11.25">
      <c r="D44" s="6"/>
      <c r="E44" s="6"/>
      <c r="F44" s="6"/>
      <c r="G44" s="6"/>
      <c r="H44" s="6"/>
      <c r="I44" s="6"/>
    </row>
    <row r="45" spans="4:9" ht="11.25">
      <c r="D45" s="6"/>
      <c r="E45" s="6"/>
      <c r="F45" s="6"/>
      <c r="G45" s="6"/>
      <c r="H45" s="6"/>
      <c r="I45" s="6"/>
    </row>
    <row r="46" spans="4:9" ht="11.25">
      <c r="D46" s="18"/>
      <c r="E46" s="18"/>
      <c r="F46" s="18"/>
      <c r="G46" s="18"/>
      <c r="H46" s="18"/>
      <c r="I46" s="18"/>
    </row>
    <row r="47" spans="4:9" ht="11.25">
      <c r="D47" s="5"/>
      <c r="E47" s="5"/>
      <c r="F47" s="5"/>
      <c r="G47" s="6"/>
      <c r="H47" s="6"/>
      <c r="I47" s="18"/>
    </row>
    <row r="48" spans="4:9" ht="11.25">
      <c r="D48" s="6"/>
      <c r="E48" s="6"/>
      <c r="F48" s="6"/>
      <c r="G48" s="6"/>
      <c r="H48" s="18"/>
      <c r="I48" s="19"/>
    </row>
    <row r="50" spans="4:7" ht="11.25">
      <c r="D50" s="34"/>
      <c r="E50" s="34"/>
      <c r="F50" s="1"/>
      <c r="G50" s="1"/>
    </row>
    <row r="51" spans="6:7" ht="11.25">
      <c r="F51" s="1"/>
      <c r="G51" s="1"/>
    </row>
    <row r="52" spans="6:7" ht="11.25">
      <c r="F52" s="1"/>
      <c r="G52" s="1"/>
    </row>
  </sheetData>
  <mergeCells count="9">
    <mergeCell ref="D37:J37"/>
    <mergeCell ref="D33:H33"/>
    <mergeCell ref="D34:H34"/>
    <mergeCell ref="D50:E50"/>
    <mergeCell ref="D25:J25"/>
    <mergeCell ref="D26:J26"/>
    <mergeCell ref="D31:J31"/>
    <mergeCell ref="D27:J27"/>
    <mergeCell ref="D30:J30"/>
  </mergeCells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9"/>
  <sheetViews>
    <sheetView workbookViewId="0" topLeftCell="A39">
      <selection activeCell="C47" sqref="C47:I47"/>
    </sheetView>
  </sheetViews>
  <sheetFormatPr defaultColWidth="9.33203125" defaultRowHeight="11.25"/>
  <cols>
    <col min="3" max="8" width="11.5" style="0" customWidth="1"/>
    <col min="9" max="9" width="11.33203125" style="0" customWidth="1"/>
  </cols>
  <sheetData>
    <row r="2" ht="11.25">
      <c r="B2" s="2"/>
    </row>
    <row r="3" spans="2:5" ht="11.25">
      <c r="B3" s="13"/>
      <c r="D3" s="11"/>
      <c r="E3" s="1"/>
    </row>
    <row r="6" ht="11.25">
      <c r="A6" s="16"/>
    </row>
    <row r="7" spans="1:5" ht="11.25">
      <c r="A7" s="2"/>
      <c r="E7" s="2"/>
    </row>
    <row r="9" ht="11.25">
      <c r="J9" s="20"/>
    </row>
    <row r="11" spans="1:11" ht="11.25">
      <c r="A11" s="2"/>
      <c r="B11" s="2"/>
      <c r="F11" s="21" t="s">
        <v>80</v>
      </c>
      <c r="G11" s="1"/>
      <c r="H11" s="2"/>
      <c r="J11" s="2"/>
      <c r="K11" s="10"/>
    </row>
    <row r="12" ht="11.25">
      <c r="A12" s="11"/>
    </row>
    <row r="13" spans="1:8" ht="11.25">
      <c r="A13" s="17"/>
      <c r="B13" s="13"/>
      <c r="F13" s="13"/>
      <c r="H13" s="13"/>
    </row>
    <row r="16" spans="1:8" ht="11.25">
      <c r="A16" s="2"/>
      <c r="B16" s="2"/>
      <c r="H16" s="22" t="s">
        <v>85</v>
      </c>
    </row>
    <row r="17" ht="11.25">
      <c r="K17" s="9"/>
    </row>
    <row r="19" spans="8:9" ht="11.25">
      <c r="H19" s="11"/>
      <c r="I19" s="1"/>
    </row>
    <row r="21" spans="1:8" ht="11.25">
      <c r="A21" s="11"/>
      <c r="B21" s="13"/>
      <c r="H21" s="13"/>
    </row>
    <row r="22" spans="3:11" ht="11.25">
      <c r="C22" s="7"/>
      <c r="D22" s="6"/>
      <c r="E22" s="6"/>
      <c r="F22" s="6"/>
      <c r="G22" s="6"/>
      <c r="H22" s="6"/>
      <c r="I22" s="6"/>
      <c r="J22" s="6"/>
      <c r="K22" s="6"/>
    </row>
    <row r="23" spans="3:11" ht="11.25">
      <c r="C23" s="34" t="s">
        <v>74</v>
      </c>
      <c r="D23" s="34"/>
      <c r="E23" s="34"/>
      <c r="F23" s="34"/>
      <c r="G23" s="34"/>
      <c r="H23" s="34"/>
      <c r="I23" s="34"/>
      <c r="J23" s="6"/>
      <c r="K23" s="6"/>
    </row>
    <row r="24" spans="3:11" ht="11.25">
      <c r="C24" s="34" t="s">
        <v>76</v>
      </c>
      <c r="D24" s="34"/>
      <c r="E24" s="34"/>
      <c r="F24" s="34"/>
      <c r="G24" s="34"/>
      <c r="H24" s="34"/>
      <c r="I24" s="34"/>
      <c r="J24" s="6"/>
      <c r="K24" s="6"/>
    </row>
    <row r="25" spans="3:11" ht="11.25">
      <c r="C25" s="6"/>
      <c r="D25" s="6"/>
      <c r="E25" s="6"/>
      <c r="F25" s="6"/>
      <c r="G25" s="6"/>
      <c r="H25" s="6"/>
      <c r="I25" s="6"/>
      <c r="J25" s="6"/>
      <c r="K25" s="6"/>
    </row>
    <row r="26" spans="3:11" ht="11.25">
      <c r="C26" s="34" t="s">
        <v>75</v>
      </c>
      <c r="D26" s="34"/>
      <c r="E26" s="34"/>
      <c r="F26" s="34"/>
      <c r="G26" s="34"/>
      <c r="H26" s="34"/>
      <c r="I26" s="14"/>
      <c r="J26" s="14"/>
      <c r="K26" s="14"/>
    </row>
    <row r="27" spans="3:8" ht="11.25">
      <c r="C27" s="34" t="s">
        <v>77</v>
      </c>
      <c r="D27" s="34"/>
      <c r="E27" s="34"/>
      <c r="F27" s="34"/>
      <c r="G27" s="34"/>
      <c r="H27" s="34"/>
    </row>
    <row r="28" spans="3:8" ht="11.25">
      <c r="C28" s="34" t="s">
        <v>83</v>
      </c>
      <c r="D28" s="34"/>
      <c r="E28" s="34"/>
      <c r="F28" s="34"/>
      <c r="G28" s="34"/>
      <c r="H28" s="34"/>
    </row>
    <row r="29" spans="3:8" ht="11.25">
      <c r="C29" s="6" t="s">
        <v>84</v>
      </c>
      <c r="D29" s="6"/>
      <c r="E29" s="6"/>
      <c r="F29" s="6"/>
      <c r="G29" s="6"/>
      <c r="H29" s="6"/>
    </row>
    <row r="30" spans="3:8" ht="11.25">
      <c r="C30" s="6"/>
      <c r="D30" s="6"/>
      <c r="E30" s="6"/>
      <c r="F30" s="6"/>
      <c r="G30" s="6"/>
      <c r="H30" s="6"/>
    </row>
    <row r="31" spans="3:8" ht="11.25">
      <c r="C31" s="2" t="s">
        <v>81</v>
      </c>
      <c r="D31" s="6" t="s">
        <v>82</v>
      </c>
      <c r="E31" s="6"/>
      <c r="F31" s="6"/>
      <c r="H31" s="12"/>
    </row>
    <row r="32" spans="3:8" ht="11.25">
      <c r="C32" s="2"/>
      <c r="D32" s="6"/>
      <c r="E32" s="6"/>
      <c r="F32" s="6"/>
      <c r="H32" s="12"/>
    </row>
    <row r="33" spans="3:8" ht="11.25">
      <c r="C33" s="2"/>
      <c r="D33" s="6"/>
      <c r="E33" s="6"/>
      <c r="F33" s="6"/>
      <c r="H33" s="12"/>
    </row>
    <row r="34" spans="3:8" ht="11.25">
      <c r="C34" s="34" t="s">
        <v>78</v>
      </c>
      <c r="D34" s="34"/>
      <c r="E34" s="34"/>
      <c r="F34" s="34"/>
      <c r="G34" s="34"/>
      <c r="H34" s="34"/>
    </row>
    <row r="35" spans="3:8" ht="11.25">
      <c r="C35" s="34" t="s">
        <v>79</v>
      </c>
      <c r="D35" s="34"/>
      <c r="E35" s="34"/>
      <c r="F35" s="34"/>
      <c r="G35" s="34"/>
      <c r="H35" s="34"/>
    </row>
    <row r="36" spans="3:8" ht="11.25">
      <c r="C36" s="34" t="s">
        <v>21</v>
      </c>
      <c r="D36" s="34"/>
      <c r="E36" s="34"/>
      <c r="F36" s="34"/>
      <c r="G36" s="34"/>
      <c r="H36" s="34"/>
    </row>
    <row r="38" spans="3:7" ht="11.25">
      <c r="C38" s="37" t="s">
        <v>19</v>
      </c>
      <c r="D38" s="37"/>
      <c r="E38" s="1">
        <f>60/25</f>
        <v>2.4</v>
      </c>
      <c r="F38" s="34" t="s">
        <v>20</v>
      </c>
      <c r="G38" s="34"/>
    </row>
    <row r="39" spans="3:8" ht="11.25">
      <c r="C39" s="34"/>
      <c r="D39" s="34"/>
      <c r="E39" s="34"/>
      <c r="F39" s="34"/>
      <c r="H39" s="12"/>
    </row>
    <row r="40" spans="3:9" ht="11.25">
      <c r="C40" s="34" t="s">
        <v>86</v>
      </c>
      <c r="D40" s="34"/>
      <c r="E40" s="34"/>
      <c r="F40" s="34"/>
      <c r="G40" s="34"/>
      <c r="H40" s="34"/>
      <c r="I40" s="34"/>
    </row>
    <row r="41" spans="3:9" ht="11.25">
      <c r="C41" s="34" t="s">
        <v>94</v>
      </c>
      <c r="D41" s="34"/>
      <c r="E41" s="34"/>
      <c r="F41" s="34"/>
      <c r="G41" s="34"/>
      <c r="H41" s="34"/>
      <c r="I41" s="34"/>
    </row>
    <row r="42" spans="5:6" ht="11.25">
      <c r="E42" s="1"/>
      <c r="F42" s="1"/>
    </row>
    <row r="43" spans="3:6" ht="11.25">
      <c r="C43" s="1" t="s">
        <v>87</v>
      </c>
      <c r="D43" s="1">
        <f>28.57/2</f>
        <v>14.285</v>
      </c>
      <c r="E43" s="1" t="s">
        <v>88</v>
      </c>
      <c r="F43" s="1"/>
    </row>
    <row r="45" spans="3:9" ht="11.25">
      <c r="C45" s="34" t="s">
        <v>95</v>
      </c>
      <c r="D45" s="34"/>
      <c r="E45" s="34"/>
      <c r="F45" s="34"/>
      <c r="G45" s="34"/>
      <c r="H45" s="34"/>
      <c r="I45" s="34"/>
    </row>
    <row r="46" spans="3:9" ht="11.25">
      <c r="C46" s="34" t="s">
        <v>104</v>
      </c>
      <c r="D46" s="34"/>
      <c r="E46" s="34"/>
      <c r="F46" s="34"/>
      <c r="G46" s="34"/>
      <c r="H46" s="34"/>
      <c r="I46" s="34"/>
    </row>
    <row r="47" spans="3:9" ht="11.25">
      <c r="C47" s="34" t="s">
        <v>105</v>
      </c>
      <c r="D47" s="34"/>
      <c r="E47" s="34"/>
      <c r="F47" s="34"/>
      <c r="G47" s="34"/>
      <c r="H47" s="34"/>
      <c r="I47" s="34"/>
    </row>
    <row r="48" spans="3:9" ht="11.25">
      <c r="C48" s="6"/>
      <c r="D48" s="6"/>
      <c r="E48" s="6"/>
      <c r="F48" s="6"/>
      <c r="G48" s="6"/>
      <c r="H48" s="6"/>
      <c r="I48" s="6"/>
    </row>
    <row r="49" spans="3:7" ht="11.25">
      <c r="C49" s="36" t="s">
        <v>96</v>
      </c>
      <c r="D49" s="36"/>
      <c r="E49" s="36"/>
      <c r="F49" s="15">
        <f>50-28.57</f>
        <v>21.43</v>
      </c>
      <c r="G49" s="1" t="s">
        <v>97</v>
      </c>
    </row>
    <row r="50" spans="3:7" ht="11.25">
      <c r="C50" s="34" t="s">
        <v>98</v>
      </c>
      <c r="D50" s="34"/>
      <c r="E50" s="34"/>
      <c r="F50" s="1">
        <f>25-14.285</f>
        <v>10.715</v>
      </c>
      <c r="G50" s="1" t="s">
        <v>88</v>
      </c>
    </row>
    <row r="51" spans="3:7" ht="11.25">
      <c r="C51" s="6"/>
      <c r="D51" s="6"/>
      <c r="E51" s="6"/>
      <c r="F51" s="1"/>
      <c r="G51" s="1"/>
    </row>
    <row r="52" spans="3:9" ht="11.25">
      <c r="C52" s="34" t="s">
        <v>89</v>
      </c>
      <c r="D52" s="34"/>
      <c r="E52" s="34"/>
      <c r="F52" s="34"/>
      <c r="G52" s="34"/>
      <c r="H52" s="34"/>
      <c r="I52" s="34"/>
    </row>
    <row r="53" spans="3:9" ht="11.25">
      <c r="C53" s="34" t="s">
        <v>90</v>
      </c>
      <c r="D53" s="34"/>
      <c r="E53" s="34"/>
      <c r="F53" s="34"/>
      <c r="G53" s="34"/>
      <c r="H53" s="34"/>
      <c r="I53" s="34"/>
    </row>
    <row r="55" spans="3:9" ht="11.25">
      <c r="C55" s="34" t="s">
        <v>91</v>
      </c>
      <c r="D55" s="34"/>
      <c r="E55" s="34"/>
      <c r="F55" s="34"/>
      <c r="G55" s="34"/>
      <c r="H55" s="34"/>
      <c r="I55" s="34"/>
    </row>
    <row r="56" spans="3:9" ht="11.25">
      <c r="C56" s="34" t="s">
        <v>92</v>
      </c>
      <c r="D56" s="34"/>
      <c r="E56" s="34"/>
      <c r="F56" s="34"/>
      <c r="G56" s="34"/>
      <c r="H56" s="34"/>
      <c r="I56" s="34"/>
    </row>
    <row r="57" spans="3:9" ht="11.25">
      <c r="C57" s="34" t="s">
        <v>99</v>
      </c>
      <c r="D57" s="34"/>
      <c r="E57" s="34"/>
      <c r="F57" s="34"/>
      <c r="G57" s="34"/>
      <c r="H57" s="34"/>
      <c r="I57" s="34"/>
    </row>
    <row r="58" spans="3:9" ht="11.25">
      <c r="C58" s="34" t="s">
        <v>93</v>
      </c>
      <c r="D58" s="34"/>
      <c r="E58" s="34"/>
      <c r="F58" s="34"/>
      <c r="G58" s="34"/>
      <c r="H58" s="34"/>
      <c r="I58" s="34"/>
    </row>
    <row r="59" spans="3:9" ht="11.25">
      <c r="C59" s="34" t="s">
        <v>100</v>
      </c>
      <c r="D59" s="34"/>
      <c r="E59" s="34"/>
      <c r="F59" s="34"/>
      <c r="G59" s="34"/>
      <c r="H59" s="34"/>
      <c r="I59" s="34"/>
    </row>
  </sheetData>
  <mergeCells count="25">
    <mergeCell ref="C41:I41"/>
    <mergeCell ref="C38:D38"/>
    <mergeCell ref="F38:G38"/>
    <mergeCell ref="C39:F39"/>
    <mergeCell ref="C40:I40"/>
    <mergeCell ref="C23:I23"/>
    <mergeCell ref="C26:H26"/>
    <mergeCell ref="C27:H27"/>
    <mergeCell ref="C28:H28"/>
    <mergeCell ref="C34:H34"/>
    <mergeCell ref="C35:H35"/>
    <mergeCell ref="C36:H36"/>
    <mergeCell ref="C24:I24"/>
    <mergeCell ref="C57:I57"/>
    <mergeCell ref="C58:I58"/>
    <mergeCell ref="C59:I59"/>
    <mergeCell ref="C52:I52"/>
    <mergeCell ref="C53:I53"/>
    <mergeCell ref="C55:I55"/>
    <mergeCell ref="C56:I56"/>
    <mergeCell ref="C49:E49"/>
    <mergeCell ref="C50:E50"/>
    <mergeCell ref="C45:I45"/>
    <mergeCell ref="C46:I46"/>
    <mergeCell ref="C47:I47"/>
  </mergeCells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6:J30"/>
  <sheetViews>
    <sheetView workbookViewId="0" topLeftCell="A5">
      <selection activeCell="K12" sqref="K12"/>
    </sheetView>
  </sheetViews>
  <sheetFormatPr defaultColWidth="9.33203125" defaultRowHeight="11.25"/>
  <cols>
    <col min="4" max="6" width="11" style="0" customWidth="1"/>
  </cols>
  <sheetData>
    <row r="6" ht="11.25">
      <c r="F6" s="1" t="s">
        <v>101</v>
      </c>
    </row>
    <row r="12" ht="11.25">
      <c r="I12" s="7" t="s">
        <v>102</v>
      </c>
    </row>
    <row r="22" spans="4:10" ht="11.25">
      <c r="D22" s="34" t="s">
        <v>109</v>
      </c>
      <c r="E22" s="34"/>
      <c r="F22" s="34"/>
      <c r="G22" s="34"/>
      <c r="H22" s="34"/>
      <c r="I22" s="34"/>
      <c r="J22" s="34"/>
    </row>
    <row r="23" spans="4:10" ht="11.25">
      <c r="D23" s="34" t="s">
        <v>103</v>
      </c>
      <c r="E23" s="34"/>
      <c r="F23" s="34"/>
      <c r="G23" s="34"/>
      <c r="H23" s="34"/>
      <c r="I23" s="34"/>
      <c r="J23" s="34"/>
    </row>
    <row r="25" spans="4:10" ht="11.25">
      <c r="D25" s="34" t="s">
        <v>110</v>
      </c>
      <c r="E25" s="34"/>
      <c r="F25" s="34"/>
      <c r="G25" s="34"/>
      <c r="H25" s="34"/>
      <c r="I25" s="34"/>
      <c r="J25" s="34"/>
    </row>
    <row r="26" spans="4:10" ht="11.25">
      <c r="D26" s="34" t="s">
        <v>111</v>
      </c>
      <c r="E26" s="34"/>
      <c r="F26" s="34"/>
      <c r="G26" s="34"/>
      <c r="H26" s="34"/>
      <c r="I26" s="34"/>
      <c r="J26" s="34"/>
    </row>
    <row r="27" spans="4:10" ht="11.25">
      <c r="D27" s="34" t="s">
        <v>112</v>
      </c>
      <c r="E27" s="34"/>
      <c r="F27" s="34"/>
      <c r="G27" s="34"/>
      <c r="H27" s="34"/>
      <c r="I27" s="34"/>
      <c r="J27" s="34"/>
    </row>
    <row r="29" spans="4:6" ht="11.25">
      <c r="D29" s="34" t="s">
        <v>115</v>
      </c>
      <c r="E29" s="34"/>
      <c r="F29" s="34"/>
    </row>
    <row r="30" spans="4:8" ht="11.25">
      <c r="D30" s="34" t="s">
        <v>114</v>
      </c>
      <c r="E30" s="34"/>
      <c r="F30" s="34"/>
      <c r="G30" s="1">
        <f>30/10.715</f>
        <v>2.7998133457769483</v>
      </c>
      <c r="H30" s="1" t="s">
        <v>113</v>
      </c>
    </row>
  </sheetData>
  <mergeCells count="7">
    <mergeCell ref="D27:J27"/>
    <mergeCell ref="D29:F29"/>
    <mergeCell ref="D30:F30"/>
    <mergeCell ref="D22:J22"/>
    <mergeCell ref="D23:J23"/>
    <mergeCell ref="D25:J25"/>
    <mergeCell ref="D26:J26"/>
  </mergeCells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:L36"/>
  <sheetViews>
    <sheetView workbookViewId="0" topLeftCell="A18">
      <selection activeCell="J36" sqref="J36"/>
    </sheetView>
  </sheetViews>
  <sheetFormatPr defaultColWidth="9.33203125" defaultRowHeight="11.25"/>
  <cols>
    <col min="3" max="8" width="10.66015625" style="0" customWidth="1"/>
  </cols>
  <sheetData>
    <row r="3" ht="11.25">
      <c r="F3" s="1" t="s">
        <v>101</v>
      </c>
    </row>
    <row r="9" ht="11.25">
      <c r="I9" s="7" t="s">
        <v>102</v>
      </c>
    </row>
    <row r="18" spans="4:10" ht="11.25">
      <c r="D18" s="34" t="s">
        <v>118</v>
      </c>
      <c r="E18" s="34"/>
      <c r="F18" s="34"/>
      <c r="G18" s="23">
        <v>2</v>
      </c>
      <c r="H18" s="6" t="s">
        <v>119</v>
      </c>
      <c r="I18" s="6"/>
      <c r="J18" s="6"/>
    </row>
    <row r="19" spans="4:10" ht="11.25">
      <c r="D19" s="34" t="s">
        <v>120</v>
      </c>
      <c r="E19" s="34"/>
      <c r="F19" s="34"/>
      <c r="G19" s="6">
        <v>2.7998133457769483</v>
      </c>
      <c r="H19" s="6" t="s">
        <v>119</v>
      </c>
      <c r="I19" s="6"/>
      <c r="J19" s="6"/>
    </row>
    <row r="21" spans="4:10" ht="11.25">
      <c r="D21" s="6" t="s">
        <v>121</v>
      </c>
      <c r="E21" s="6"/>
      <c r="F21" s="6"/>
      <c r="G21" s="6"/>
      <c r="H21" s="6"/>
      <c r="I21" s="6"/>
      <c r="J21" s="6"/>
    </row>
    <row r="22" spans="4:10" ht="12" thickBot="1">
      <c r="D22" s="6"/>
      <c r="E22" s="6"/>
      <c r="F22" s="6"/>
      <c r="G22" s="6"/>
      <c r="H22" s="6"/>
      <c r="I22" s="6"/>
      <c r="J22" s="6"/>
    </row>
    <row r="23" spans="4:10" ht="12" thickBot="1">
      <c r="D23" s="38" t="s">
        <v>122</v>
      </c>
      <c r="E23" s="39"/>
      <c r="F23" s="2"/>
      <c r="G23" s="38" t="s">
        <v>124</v>
      </c>
      <c r="H23" s="39"/>
      <c r="I23" s="6"/>
      <c r="J23" s="6"/>
    </row>
    <row r="24" spans="4:11" ht="23.25" thickBot="1">
      <c r="D24" s="29" t="s">
        <v>125</v>
      </c>
      <c r="E24" s="28" t="s">
        <v>123</v>
      </c>
      <c r="G24" s="29" t="s">
        <v>125</v>
      </c>
      <c r="H24" s="28" t="s">
        <v>123</v>
      </c>
      <c r="K24" s="32"/>
    </row>
    <row r="25" spans="4:8" ht="11.25">
      <c r="D25" s="30">
        <v>0</v>
      </c>
      <c r="E25" s="31">
        <f>D25*G$18</f>
        <v>0</v>
      </c>
      <c r="G25" s="30">
        <v>0</v>
      </c>
      <c r="H25" s="31">
        <f>G25*G$19</f>
        <v>0</v>
      </c>
    </row>
    <row r="26" spans="4:10" ht="11.25">
      <c r="D26" s="24">
        <v>1</v>
      </c>
      <c r="E26" s="24">
        <f>D26*G$18</f>
        <v>2</v>
      </c>
      <c r="F26" s="6"/>
      <c r="G26" s="24">
        <v>1</v>
      </c>
      <c r="H26" s="26">
        <f>G26*G$19</f>
        <v>2.7998133457769483</v>
      </c>
      <c r="I26">
        <f>E26/H26</f>
        <v>0.7143333333333333</v>
      </c>
      <c r="J26">
        <f>H26/E26</f>
        <v>1.3999066728884741</v>
      </c>
    </row>
    <row r="27" spans="4:12" ht="11.25">
      <c r="D27" s="24">
        <v>2</v>
      </c>
      <c r="E27" s="24">
        <f aca="true" t="shared" si="0" ref="E27:E36">D27*G$18</f>
        <v>4</v>
      </c>
      <c r="F27" s="6"/>
      <c r="G27" s="24">
        <v>2</v>
      </c>
      <c r="H27" s="26">
        <f aca="true" t="shared" si="1" ref="H27:H36">G27*G$19</f>
        <v>5.599626691553897</v>
      </c>
      <c r="I27">
        <f aca="true" t="shared" si="2" ref="I27:I36">E27/H27</f>
        <v>0.7143333333333333</v>
      </c>
      <c r="J27">
        <f aca="true" t="shared" si="3" ref="J27:J36">H27/E27</f>
        <v>1.3999066728884741</v>
      </c>
      <c r="K27" s="33">
        <f>(H27-H26)/ABS(H26)</f>
        <v>1</v>
      </c>
      <c r="L27" s="33">
        <f>(E27-E26)/ABS(E26)</f>
        <v>1</v>
      </c>
    </row>
    <row r="28" spans="4:12" ht="11.25">
      <c r="D28" s="24">
        <v>3</v>
      </c>
      <c r="E28" s="24">
        <f t="shared" si="0"/>
        <v>6</v>
      </c>
      <c r="G28" s="24">
        <v>3</v>
      </c>
      <c r="H28" s="26">
        <f t="shared" si="1"/>
        <v>8.399440037330844</v>
      </c>
      <c r="I28">
        <f t="shared" si="2"/>
        <v>0.7143333333333334</v>
      </c>
      <c r="J28">
        <f t="shared" si="3"/>
        <v>1.3999066728884741</v>
      </c>
      <c r="K28" s="33">
        <f aca="true" t="shared" si="4" ref="K28:K36">(H28-H27)/ABS(H27)</f>
        <v>0.49999999999999994</v>
      </c>
      <c r="L28" s="33">
        <f aca="true" t="shared" si="5" ref="L28:L36">(E28-E27)/ABS(E27)</f>
        <v>0.5</v>
      </c>
    </row>
    <row r="29" spans="4:12" ht="11.25">
      <c r="D29" s="24">
        <v>4</v>
      </c>
      <c r="E29" s="24">
        <f t="shared" si="0"/>
        <v>8</v>
      </c>
      <c r="G29" s="24">
        <v>4</v>
      </c>
      <c r="H29" s="26">
        <f t="shared" si="1"/>
        <v>11.199253383107793</v>
      </c>
      <c r="I29">
        <f t="shared" si="2"/>
        <v>0.7143333333333333</v>
      </c>
      <c r="J29">
        <f t="shared" si="3"/>
        <v>1.3999066728884741</v>
      </c>
      <c r="K29" s="33">
        <f t="shared" si="4"/>
        <v>0.3333333333333334</v>
      </c>
      <c r="L29" s="33">
        <f t="shared" si="5"/>
        <v>0.3333333333333333</v>
      </c>
    </row>
    <row r="30" spans="4:12" ht="11.25">
      <c r="D30" s="24">
        <v>5</v>
      </c>
      <c r="E30" s="24">
        <f t="shared" si="0"/>
        <v>10</v>
      </c>
      <c r="G30" s="24">
        <v>5</v>
      </c>
      <c r="H30" s="26">
        <f t="shared" si="1"/>
        <v>13.999066728884742</v>
      </c>
      <c r="I30">
        <f t="shared" si="2"/>
        <v>0.7143333333333333</v>
      </c>
      <c r="J30">
        <f t="shared" si="3"/>
        <v>1.3999066728884741</v>
      </c>
      <c r="K30" s="33">
        <f t="shared" si="4"/>
        <v>0.25000000000000006</v>
      </c>
      <c r="L30" s="33">
        <f t="shared" si="5"/>
        <v>0.25</v>
      </c>
    </row>
    <row r="31" spans="4:12" ht="11.25">
      <c r="D31" s="24">
        <v>6</v>
      </c>
      <c r="E31" s="24">
        <f t="shared" si="0"/>
        <v>12</v>
      </c>
      <c r="G31" s="24">
        <v>6</v>
      </c>
      <c r="H31" s="26">
        <f t="shared" si="1"/>
        <v>16.79888007466169</v>
      </c>
      <c r="I31">
        <f t="shared" si="2"/>
        <v>0.7143333333333334</v>
      </c>
      <c r="J31">
        <f t="shared" si="3"/>
        <v>1.3999066728884741</v>
      </c>
      <c r="K31" s="33">
        <f t="shared" si="4"/>
        <v>0.1999999999999999</v>
      </c>
      <c r="L31" s="33">
        <f t="shared" si="5"/>
        <v>0.2</v>
      </c>
    </row>
    <row r="32" spans="4:12" ht="11.25">
      <c r="D32" s="24">
        <v>7</v>
      </c>
      <c r="E32" s="24">
        <f t="shared" si="0"/>
        <v>14</v>
      </c>
      <c r="G32" s="24">
        <v>7</v>
      </c>
      <c r="H32" s="26">
        <f t="shared" si="1"/>
        <v>19.59869342043864</v>
      </c>
      <c r="I32">
        <f t="shared" si="2"/>
        <v>0.7143333333333333</v>
      </c>
      <c r="J32">
        <f t="shared" si="3"/>
        <v>1.3999066728884741</v>
      </c>
      <c r="K32" s="33">
        <f t="shared" si="4"/>
        <v>0.1666666666666668</v>
      </c>
      <c r="L32" s="33">
        <f t="shared" si="5"/>
        <v>0.16666666666666666</v>
      </c>
    </row>
    <row r="33" spans="4:12" ht="11.25">
      <c r="D33" s="24">
        <v>8</v>
      </c>
      <c r="E33" s="24">
        <f t="shared" si="0"/>
        <v>16</v>
      </c>
      <c r="G33" s="24">
        <v>8</v>
      </c>
      <c r="H33" s="26">
        <f t="shared" si="1"/>
        <v>22.398506766215586</v>
      </c>
      <c r="I33">
        <f t="shared" si="2"/>
        <v>0.7143333333333333</v>
      </c>
      <c r="J33">
        <f t="shared" si="3"/>
        <v>1.3999066728884741</v>
      </c>
      <c r="K33" s="33">
        <f t="shared" si="4"/>
        <v>0.14285714285714277</v>
      </c>
      <c r="L33" s="33">
        <f t="shared" si="5"/>
        <v>0.14285714285714285</v>
      </c>
    </row>
    <row r="34" spans="4:12" ht="11.25">
      <c r="D34" s="24">
        <v>9</v>
      </c>
      <c r="E34" s="24">
        <f t="shared" si="0"/>
        <v>18</v>
      </c>
      <c r="G34" s="24">
        <v>9</v>
      </c>
      <c r="H34" s="26">
        <f t="shared" si="1"/>
        <v>25.198320111992533</v>
      </c>
      <c r="I34">
        <f t="shared" si="2"/>
        <v>0.7143333333333334</v>
      </c>
      <c r="J34">
        <f t="shared" si="3"/>
        <v>1.3999066728884741</v>
      </c>
      <c r="K34" s="33">
        <f t="shared" si="4"/>
        <v>0.12499999999999994</v>
      </c>
      <c r="L34" s="33">
        <f t="shared" si="5"/>
        <v>0.125</v>
      </c>
    </row>
    <row r="35" spans="4:12" ht="11.25">
      <c r="D35" s="24">
        <v>10</v>
      </c>
      <c r="E35" s="24">
        <f t="shared" si="0"/>
        <v>20</v>
      </c>
      <c r="G35" s="24">
        <v>10</v>
      </c>
      <c r="H35" s="26">
        <f t="shared" si="1"/>
        <v>27.998133457769484</v>
      </c>
      <c r="I35">
        <f t="shared" si="2"/>
        <v>0.7143333333333333</v>
      </c>
      <c r="J35">
        <f t="shared" si="3"/>
        <v>1.3999066728884741</v>
      </c>
      <c r="K35" s="33">
        <f t="shared" si="4"/>
        <v>0.1111111111111112</v>
      </c>
      <c r="L35" s="33">
        <f t="shared" si="5"/>
        <v>0.1111111111111111</v>
      </c>
    </row>
    <row r="36" spans="4:12" ht="12" thickBot="1">
      <c r="D36" s="25">
        <v>11</v>
      </c>
      <c r="E36" s="25">
        <f t="shared" si="0"/>
        <v>22</v>
      </c>
      <c r="G36" s="25">
        <v>11</v>
      </c>
      <c r="H36" s="27">
        <f t="shared" si="1"/>
        <v>30.79794680354643</v>
      </c>
      <c r="I36">
        <f t="shared" si="2"/>
        <v>0.7143333333333334</v>
      </c>
      <c r="J36">
        <f t="shared" si="3"/>
        <v>1.3999066728884741</v>
      </c>
      <c r="K36" s="33">
        <f t="shared" si="4"/>
        <v>0.09999999999999995</v>
      </c>
      <c r="L36" s="33">
        <f t="shared" si="5"/>
        <v>0.1</v>
      </c>
    </row>
  </sheetData>
  <mergeCells count="4">
    <mergeCell ref="D23:E23"/>
    <mergeCell ref="G23:H23"/>
    <mergeCell ref="D18:F18"/>
    <mergeCell ref="D19:F19"/>
  </mergeCells>
  <printOptions/>
  <pageMargins left="0.75" right="0.75" top="1" bottom="1" header="0.5" footer="0.5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3:L36"/>
  <sheetViews>
    <sheetView tabSelected="1" workbookViewId="0" topLeftCell="A3">
      <selection activeCell="L19" sqref="L19"/>
    </sheetView>
  </sheetViews>
  <sheetFormatPr defaultColWidth="9.33203125" defaultRowHeight="11.25"/>
  <cols>
    <col min="3" max="8" width="10.66015625" style="0" customWidth="1"/>
  </cols>
  <sheetData>
    <row r="3" ht="11.25">
      <c r="F3" s="1" t="s">
        <v>101</v>
      </c>
    </row>
    <row r="9" ht="11.25">
      <c r="I9" s="7" t="s">
        <v>102</v>
      </c>
    </row>
    <row r="18" spans="4:10" ht="11.25">
      <c r="D18" s="34" t="s">
        <v>118</v>
      </c>
      <c r="E18" s="34"/>
      <c r="F18" s="34"/>
      <c r="G18" s="23">
        <v>2</v>
      </c>
      <c r="H18" s="6" t="s">
        <v>119</v>
      </c>
      <c r="I18" s="6"/>
      <c r="J18" s="6"/>
    </row>
    <row r="19" spans="4:10" ht="11.25">
      <c r="D19" s="34" t="s">
        <v>120</v>
      </c>
      <c r="E19" s="34"/>
      <c r="F19" s="34"/>
      <c r="G19" s="6">
        <v>2.7998133457769483</v>
      </c>
      <c r="H19" s="6" t="s">
        <v>119</v>
      </c>
      <c r="I19" s="6"/>
      <c r="J19" s="6"/>
    </row>
    <row r="21" spans="4:10" ht="11.25">
      <c r="D21" s="6" t="s">
        <v>126</v>
      </c>
      <c r="E21" s="6"/>
      <c r="F21" s="6"/>
      <c r="G21" s="6"/>
      <c r="H21" s="6"/>
      <c r="I21" s="6"/>
      <c r="J21" s="6"/>
    </row>
    <row r="22" spans="4:10" ht="11.25">
      <c r="D22" s="6" t="s">
        <v>127</v>
      </c>
      <c r="E22" s="6"/>
      <c r="F22" s="6"/>
      <c r="G22" s="6"/>
      <c r="H22" s="6"/>
      <c r="I22" s="6"/>
      <c r="J22" s="6"/>
    </row>
    <row r="23" spans="9:10" ht="11.25">
      <c r="I23" s="6"/>
      <c r="J23" s="6"/>
    </row>
    <row r="24" spans="5:11" ht="11.25">
      <c r="E24" s="1">
        <v>1.3999066728884741</v>
      </c>
      <c r="F24" s="2" t="s">
        <v>128</v>
      </c>
      <c r="G24" s="1">
        <v>11.43</v>
      </c>
      <c r="H24" s="1">
        <f>E24*G24</f>
        <v>16.000933271115258</v>
      </c>
      <c r="K24" s="32"/>
    </row>
    <row r="26" spans="4:9" ht="11.25">
      <c r="D26" s="34" t="s">
        <v>129</v>
      </c>
      <c r="E26" s="34"/>
      <c r="F26" s="34"/>
      <c r="G26" s="34"/>
      <c r="H26" s="34"/>
      <c r="I26" s="34"/>
    </row>
    <row r="27" spans="11:12" ht="11.25">
      <c r="K27" s="33"/>
      <c r="L27" s="33"/>
    </row>
    <row r="28" spans="5:12" ht="11.25">
      <c r="E28" s="2">
        <v>30</v>
      </c>
      <c r="F28" s="2" t="s">
        <v>130</v>
      </c>
      <c r="G28" s="2">
        <v>16.000933</v>
      </c>
      <c r="H28" s="2">
        <f>E28-G28</f>
        <v>13.999067</v>
      </c>
      <c r="K28" s="33"/>
      <c r="L28" s="33"/>
    </row>
    <row r="29" spans="11:12" ht="11.25">
      <c r="K29" s="33"/>
      <c r="L29" s="33"/>
    </row>
    <row r="30" spans="11:12" ht="11.25">
      <c r="K30" s="33"/>
      <c r="L30" s="33"/>
    </row>
    <row r="31" spans="11:12" ht="11.25">
      <c r="K31" s="33"/>
      <c r="L31" s="33"/>
    </row>
    <row r="32" spans="11:12" ht="11.25">
      <c r="K32" s="33"/>
      <c r="L32" s="33"/>
    </row>
    <row r="33" spans="11:12" ht="11.25">
      <c r="K33" s="33"/>
      <c r="L33" s="33"/>
    </row>
    <row r="34" spans="11:12" ht="11.25">
      <c r="K34" s="33"/>
      <c r="L34" s="33"/>
    </row>
    <row r="35" spans="11:12" ht="11.25">
      <c r="K35" s="33"/>
      <c r="L35" s="33"/>
    </row>
    <row r="36" spans="11:12" ht="11.25">
      <c r="K36" s="33"/>
      <c r="L36" s="33"/>
    </row>
  </sheetData>
  <mergeCells count="3">
    <mergeCell ref="D18:F18"/>
    <mergeCell ref="D19:F19"/>
    <mergeCell ref="D26:I2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O'Connell</dc:creator>
  <cp:keywords/>
  <dc:description/>
  <cp:lastModifiedBy>Bill O'Connell</cp:lastModifiedBy>
  <cp:lastPrinted>2004-10-30T13:50:45Z</cp:lastPrinted>
  <dcterms:created xsi:type="dcterms:W3CDTF">2004-10-26T16:55:54Z</dcterms:created>
  <dcterms:modified xsi:type="dcterms:W3CDTF">2004-10-31T02:29:27Z</dcterms:modified>
  <cp:category/>
  <cp:version/>
  <cp:contentType/>
  <cp:contentStatus/>
</cp:coreProperties>
</file>