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es\Desktop\Trident Homework\LOG501\Module 2\"/>
    </mc:Choice>
  </mc:AlternateContent>
  <bookViews>
    <workbookView xWindow="0" yWindow="0" windowWidth="24000" windowHeight="10800"/>
  </bookViews>
  <sheets>
    <sheet name="Heuristic 1" sheetId="7" r:id="rId1"/>
    <sheet name="Heuristic 2" sheetId="5" r:id="rId2"/>
    <sheet name="Use Solver" sheetId="6" r:id="rId3"/>
    <sheet name="Sheet2" sheetId="2" r:id="rId4"/>
    <sheet name="Sheet3" sheetId="3" r:id="rId5"/>
  </sheets>
  <definedNames>
    <definedName name="sencount" hidden="1">1</definedName>
    <definedName name="solver_adj" localSheetId="0" hidden="1">'Heuristic 1'!$C$4:$D$4</definedName>
    <definedName name="solver_adj" localSheetId="1" hidden="1">'Heuristic 2'!$G$13:$J$16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ua" localSheetId="0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'Heuristic 1'!$E$10</definedName>
    <definedName name="solver_lhs1" localSheetId="1" hidden="1">'Heuristic 2'!$G$18:$J$21</definedName>
    <definedName name="solver_lhs1" localSheetId="2" hidden="1">'Use Solver'!$G$22:$J$22</definedName>
    <definedName name="solver_lhs2" localSheetId="0" hidden="1">'Heuristic 1'!$E$7:$E$9</definedName>
    <definedName name="solver_lhs2" localSheetId="1" hidden="1">'Heuristic 2'!$G$22:$J$22</definedName>
    <definedName name="solver_lhs2" localSheetId="2" hidden="1">'Use Solver'!$G$22:$J$22</definedName>
    <definedName name="solver_lhs3" localSheetId="1" hidden="1">'Heuristic 2'!$G$22:$J$22</definedName>
    <definedName name="solver_lhs3" localSheetId="2" hidden="1">'Use Solver'!$G$22:$J$22</definedName>
    <definedName name="solver_lhs4" localSheetId="1" hidden="1">'Heuristic 2'!$J$18:$J$21</definedName>
    <definedName name="solver_lhs4" localSheetId="2" hidden="1">'Use Solver'!$J$18:$J$21</definedName>
    <definedName name="solver_lhs5" localSheetId="1" hidden="1">'Heuristic 2'!$J$18:$J$21</definedName>
    <definedName name="solver_lhs5" localSheetId="2" hidden="1">'Use Solver'!$J$18:$J$21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va" localSheetId="0" hidden="1">2</definedName>
    <definedName name="solver_mip" localSheetId="0" hidden="1">5000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5000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3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pt" localSheetId="0" hidden="1">'Heuristic 1'!$E$5</definedName>
    <definedName name="solver_opt" localSheetId="1" hidden="1">'Heuristic 2'!$K$29</definedName>
    <definedName name="solver_piv" localSheetId="0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1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el4" localSheetId="1" hidden="1">2</definedName>
    <definedName name="solver_rel4" localSheetId="2" hidden="1">2</definedName>
    <definedName name="solver_rel5" localSheetId="1" hidden="1">2</definedName>
    <definedName name="solver_rel5" localSheetId="2" hidden="1">2</definedName>
    <definedName name="solver_reo" localSheetId="0" hidden="1">2</definedName>
    <definedName name="solver_rep" localSheetId="0" hidden="1">2</definedName>
    <definedName name="solver_rhs1" localSheetId="0" hidden="1">'Heuristic 1'!$G$10</definedName>
    <definedName name="solver_rhs1" localSheetId="1" hidden="1">0</definedName>
    <definedName name="solver_rhs1" localSheetId="2" hidden="1">0</definedName>
    <definedName name="solver_rhs2" localSheetId="0" hidden="1">'Heuristic 1'!$G$7:$G$9</definedName>
    <definedName name="solver_rhs2" localSheetId="1" hidden="1">'Heuristic 2'!$G$23:$J$23</definedName>
    <definedName name="solver_rhs2" localSheetId="2" hidden="1">0</definedName>
    <definedName name="solver_rhs3" localSheetId="1" hidden="1">0</definedName>
    <definedName name="solver_rhs3" localSheetId="2" hidden="1">0</definedName>
    <definedName name="solver_rhs4" localSheetId="1" hidden="1">'Heuristic 2'!$L$18:$L$21</definedName>
    <definedName name="solver_rhs4" localSheetId="2" hidden="1">'Use Solver'!$L$18:$L$21</definedName>
    <definedName name="solver_rhs5" localSheetId="1" hidden="1">'Heuristic 2'!$L$18:$L$21</definedName>
    <definedName name="solver_rhs5" localSheetId="2" hidden="1">'Use Solver'!$L$18:$L$21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71027"/>
</workbook>
</file>

<file path=xl/calcChain.xml><?xml version="1.0" encoding="utf-8"?>
<calcChain xmlns="http://schemas.openxmlformats.org/spreadsheetml/2006/main">
  <c r="E10" i="7" l="1"/>
  <c r="E9" i="7"/>
  <c r="E8" i="7"/>
  <c r="E7" i="7"/>
  <c r="E5" i="7"/>
  <c r="F25" i="6" l="1"/>
  <c r="J23" i="6"/>
  <c r="I23" i="6"/>
  <c r="H23" i="6"/>
  <c r="G23" i="6"/>
  <c r="F23" i="6"/>
  <c r="M22" i="6"/>
  <c r="F22" i="6"/>
  <c r="G21" i="6"/>
  <c r="H21" i="6" s="1"/>
  <c r="I21" i="6" s="1"/>
  <c r="J21" i="6" s="1"/>
  <c r="G20" i="6"/>
  <c r="H20" i="6" s="1"/>
  <c r="I20" i="6" s="1"/>
  <c r="J20" i="6" s="1"/>
  <c r="G19" i="6"/>
  <c r="H19" i="6" s="1"/>
  <c r="I19" i="6" s="1"/>
  <c r="J19" i="6" s="1"/>
  <c r="G18" i="6"/>
  <c r="G26" i="6" s="1"/>
  <c r="G10" i="6"/>
  <c r="G28" i="6" s="1"/>
  <c r="F8" i="6"/>
  <c r="F7" i="6"/>
  <c r="F6" i="6"/>
  <c r="F5" i="6"/>
  <c r="M22" i="5"/>
  <c r="H10" i="6" l="1"/>
  <c r="H18" i="6"/>
  <c r="G22" i="6"/>
  <c r="G25" i="6"/>
  <c r="G23" i="5"/>
  <c r="H23" i="5"/>
  <c r="I23" i="5"/>
  <c r="J23" i="5"/>
  <c r="F23" i="5"/>
  <c r="F25" i="5"/>
  <c r="G10" i="5"/>
  <c r="H10" i="5" s="1"/>
  <c r="I10" i="5" s="1"/>
  <c r="J10" i="5" s="1"/>
  <c r="J28" i="5" s="1"/>
  <c r="F22" i="5"/>
  <c r="F6" i="5"/>
  <c r="F7" i="5"/>
  <c r="F8" i="5"/>
  <c r="F5" i="5"/>
  <c r="G21" i="5"/>
  <c r="H21" i="5" s="1"/>
  <c r="I21" i="5" s="1"/>
  <c r="J21" i="5" s="1"/>
  <c r="G20" i="5"/>
  <c r="H20" i="5" s="1"/>
  <c r="I20" i="5" s="1"/>
  <c r="J20" i="5" s="1"/>
  <c r="G19" i="5"/>
  <c r="H19" i="5" s="1"/>
  <c r="I19" i="5" s="1"/>
  <c r="J19" i="5" s="1"/>
  <c r="G18" i="5"/>
  <c r="H26" i="6" l="1"/>
  <c r="H25" i="6"/>
  <c r="H22" i="6"/>
  <c r="I18" i="6"/>
  <c r="H28" i="6"/>
  <c r="I10" i="6"/>
  <c r="G28" i="5"/>
  <c r="I28" i="5"/>
  <c r="H28" i="5"/>
  <c r="G22" i="5"/>
  <c r="G25" i="5"/>
  <c r="G26" i="5"/>
  <c r="H18" i="5"/>
  <c r="I28" i="6" l="1"/>
  <c r="K28" i="6" s="1"/>
  <c r="J10" i="6"/>
  <c r="J28" i="6" s="1"/>
  <c r="I26" i="6"/>
  <c r="I25" i="6"/>
  <c r="I22" i="6"/>
  <c r="J18" i="6"/>
  <c r="K28" i="5"/>
  <c r="H26" i="5"/>
  <c r="H25" i="5"/>
  <c r="H22" i="5"/>
  <c r="I18" i="5"/>
  <c r="J26" i="6" l="1"/>
  <c r="K26" i="6" s="1"/>
  <c r="J25" i="6"/>
  <c r="J22" i="6"/>
  <c r="I26" i="5"/>
  <c r="I25" i="5"/>
  <c r="I22" i="5"/>
  <c r="J18" i="5"/>
  <c r="K24" i="6" l="1"/>
  <c r="K25" i="6"/>
  <c r="J26" i="5"/>
  <c r="K26" i="5" s="1"/>
  <c r="J25" i="5"/>
  <c r="K24" i="5" s="1"/>
  <c r="J22" i="5"/>
  <c r="K25" i="5" l="1"/>
  <c r="K27" i="6"/>
  <c r="K29" i="6" s="1"/>
  <c r="K27" i="5"/>
  <c r="K29" i="5" s="1"/>
</calcChain>
</file>

<file path=xl/sharedStrings.xml><?xml version="1.0" encoding="utf-8"?>
<sst xmlns="http://schemas.openxmlformats.org/spreadsheetml/2006/main" count="54" uniqueCount="32">
  <si>
    <t>Cost</t>
  </si>
  <si>
    <t>Forecast Demand</t>
  </si>
  <si>
    <t>OQ</t>
  </si>
  <si>
    <t>END INV</t>
  </si>
  <si>
    <t>Last Qtr</t>
  </si>
  <si>
    <t>Max Cap</t>
  </si>
  <si>
    <t>Cap Usage</t>
  </si>
  <si>
    <t>Inflation</t>
  </si>
  <si>
    <t>Cost It-1</t>
  </si>
  <si>
    <t>Cost St</t>
  </si>
  <si>
    <t>Inc t</t>
  </si>
  <si>
    <t>Cum Infl F</t>
  </si>
  <si>
    <t>Inv Holding</t>
  </si>
  <si>
    <t>Price</t>
  </si>
  <si>
    <t>Next 4 Quarters</t>
  </si>
  <si>
    <t>Product Code</t>
  </si>
  <si>
    <t>Inv-B</t>
  </si>
  <si>
    <t>Markup %</t>
  </si>
  <si>
    <t>Annual Holding cost rate</t>
  </si>
  <si>
    <t>Quarterly Holding cost rate</t>
  </si>
  <si>
    <t>T</t>
  </si>
  <si>
    <t>C</t>
  </si>
  <si>
    <t>Solution</t>
  </si>
  <si>
    <t>Obj coeff</t>
  </si>
  <si>
    <t>Constraints:</t>
  </si>
  <si>
    <t>carpentry hrs</t>
  </si>
  <si>
    <t>&lt;=</t>
  </si>
  <si>
    <t>painting hrs</t>
  </si>
  <si>
    <t>max # chairs</t>
  </si>
  <si>
    <t>min # tables</t>
  </si>
  <si>
    <t>&gt;=</t>
  </si>
  <si>
    <t>Flair Furniture 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</si>
</sst>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0" xfId="0" quotePrefix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43" fontId="0" fillId="0" borderId="1" xfId="2" applyFont="1" applyBorder="1"/>
    <xf numFmtId="0" fontId="0" fillId="0" borderId="1" xfId="0" applyFill="1" applyBorder="1"/>
    <xf numFmtId="0" fontId="0" fillId="2" borderId="1" xfId="0" applyFill="1" applyBorder="1"/>
    <xf numFmtId="0" fontId="0" fillId="0" borderId="2" xfId="0" applyBorder="1"/>
    <xf numFmtId="9" fontId="0" fillId="0" borderId="2" xfId="3" applyFont="1" applyBorder="1"/>
    <xf numFmtId="9" fontId="0" fillId="0" borderId="0" xfId="0" applyNumberFormat="1"/>
    <xf numFmtId="10" fontId="0" fillId="0" borderId="0" xfId="3" applyNumberFormat="1" applyFont="1"/>
    <xf numFmtId="164" fontId="0" fillId="2" borderId="1" xfId="1" applyNumberFormat="1" applyFont="1" applyFill="1" applyBorder="1"/>
    <xf numFmtId="0" fontId="0" fillId="0" borderId="4" xfId="0" applyBorder="1"/>
    <xf numFmtId="0" fontId="0" fillId="0" borderId="5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2" xfId="1" applyNumberFormat="1" applyFont="1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" xfId="0" applyFill="1" applyBorder="1"/>
    <xf numFmtId="164" fontId="0" fillId="3" borderId="1" xfId="1" applyNumberFormat="1" applyFont="1" applyFill="1" applyBorder="1"/>
    <xf numFmtId="0" fontId="3" fillId="0" borderId="0" xfId="4" applyFont="1" applyAlignment="1"/>
    <xf numFmtId="0" fontId="2" fillId="0" borderId="0" xfId="4" applyAlignment="1">
      <alignment horizontal="center"/>
    </xf>
    <xf numFmtId="0" fontId="2" fillId="0" borderId="0" xfId="4"/>
    <xf numFmtId="0" fontId="4" fillId="0" borderId="0" xfId="4" applyFont="1"/>
    <xf numFmtId="0" fontId="2" fillId="4" borderId="17" xfId="4" applyFont="1" applyFill="1" applyBorder="1" applyAlignment="1">
      <alignment horizontal="center"/>
    </xf>
    <xf numFmtId="0" fontId="2" fillId="4" borderId="18" xfId="4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2" fillId="0" borderId="3" xfId="4" applyBorder="1"/>
    <xf numFmtId="2" fontId="2" fillId="5" borderId="19" xfId="4" applyNumberFormat="1" applyFill="1" applyBorder="1" applyAlignment="1">
      <alignment horizontal="center"/>
    </xf>
    <xf numFmtId="2" fontId="2" fillId="5" borderId="20" xfId="4" applyNumberFormat="1" applyFill="1" applyBorder="1" applyAlignment="1">
      <alignment horizontal="center"/>
    </xf>
    <xf numFmtId="0" fontId="2" fillId="0" borderId="21" xfId="4" applyBorder="1" applyAlignment="1">
      <alignment horizontal="center"/>
    </xf>
    <xf numFmtId="0" fontId="2" fillId="0" borderId="22" xfId="4" applyBorder="1"/>
    <xf numFmtId="44" fontId="0" fillId="4" borderId="17" xfId="5" applyFont="1" applyFill="1" applyBorder="1" applyAlignment="1">
      <alignment horizontal="center"/>
    </xf>
    <xf numFmtId="44" fontId="0" fillId="4" borderId="18" xfId="5" applyFont="1" applyFill="1" applyBorder="1" applyAlignment="1">
      <alignment horizontal="center"/>
    </xf>
    <xf numFmtId="0" fontId="5" fillId="0" borderId="0" xfId="4" applyFont="1" applyAlignment="1"/>
    <xf numFmtId="0" fontId="5" fillId="0" borderId="1" xfId="4" applyFont="1" applyBorder="1"/>
    <xf numFmtId="0" fontId="5" fillId="0" borderId="21" xfId="4" applyFont="1" applyBorder="1" applyAlignment="1">
      <alignment horizontal="center"/>
    </xf>
    <xf numFmtId="0" fontId="5" fillId="0" borderId="23" xfId="4" applyFont="1" applyBorder="1" applyAlignment="1">
      <alignment horizontal="center"/>
    </xf>
    <xf numFmtId="0" fontId="5" fillId="0" borderId="24" xfId="4" applyFont="1" applyBorder="1" applyAlignment="1">
      <alignment horizontal="center"/>
    </xf>
    <xf numFmtId="0" fontId="2" fillId="0" borderId="1" xfId="4" applyBorder="1"/>
    <xf numFmtId="0" fontId="2" fillId="4" borderId="0" xfId="4" applyFill="1" applyAlignment="1">
      <alignment horizontal="center"/>
    </xf>
    <xf numFmtId="2" fontId="2" fillId="6" borderId="25" xfId="4" applyNumberFormat="1" applyFill="1" applyBorder="1" applyAlignment="1"/>
    <xf numFmtId="0" fontId="2" fillId="0" borderId="0" xfId="4" applyBorder="1" applyAlignment="1">
      <alignment horizontal="center"/>
    </xf>
    <xf numFmtId="0" fontId="2" fillId="4" borderId="26" xfId="4" applyFill="1" applyBorder="1" applyAlignment="1"/>
    <xf numFmtId="0" fontId="2" fillId="4" borderId="0" xfId="4" applyFill="1" applyBorder="1" applyAlignment="1">
      <alignment horizontal="center"/>
    </xf>
    <xf numFmtId="0" fontId="2" fillId="4" borderId="26" xfId="4" applyFill="1" applyBorder="1" applyAlignment="1">
      <alignment horizontal="center"/>
    </xf>
    <xf numFmtId="0" fontId="2" fillId="4" borderId="27" xfId="4" applyFill="1" applyBorder="1" applyAlignment="1">
      <alignment horizontal="center"/>
    </xf>
    <xf numFmtId="0" fontId="2" fillId="4" borderId="28" xfId="4" applyFill="1" applyBorder="1" applyAlignment="1">
      <alignment horizontal="center"/>
    </xf>
    <xf numFmtId="0" fontId="2" fillId="0" borderId="27" xfId="4" applyBorder="1" applyAlignment="1">
      <alignment horizontal="center"/>
    </xf>
    <xf numFmtId="0" fontId="2" fillId="4" borderId="28" xfId="4" applyFill="1" applyBorder="1" applyAlignment="1"/>
    <xf numFmtId="0" fontId="2" fillId="4" borderId="29" xfId="4" applyFill="1" applyBorder="1" applyAlignment="1">
      <alignment horizontal="center"/>
    </xf>
    <xf numFmtId="0" fontId="2" fillId="4" borderId="30" xfId="4" applyFill="1" applyBorder="1" applyAlignment="1">
      <alignment horizontal="center"/>
    </xf>
    <xf numFmtId="0" fontId="5" fillId="0" borderId="0" xfId="4" applyFont="1" applyBorder="1"/>
    <xf numFmtId="0" fontId="2" fillId="0" borderId="23" xfId="4" applyBorder="1" applyAlignment="1">
      <alignment horizontal="center"/>
    </xf>
    <xf numFmtId="0" fontId="5" fillId="0" borderId="31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5" fillId="0" borderId="30" xfId="4" applyFont="1" applyBorder="1" applyAlignment="1">
      <alignment horizontal="center"/>
    </xf>
    <xf numFmtId="44" fontId="0" fillId="3" borderId="3" xfId="5" applyFont="1" applyFill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Comma" xfId="2" builtinId="3"/>
    <cellStyle name="Currency" xfId="1" builtinId="4"/>
    <cellStyle name="Currency 2" xfId="5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0</xdr:row>
      <xdr:rowOff>180975</xdr:rowOff>
    </xdr:from>
    <xdr:to>
      <xdr:col>13</xdr:col>
      <xdr:colOff>333375</xdr:colOff>
      <xdr:row>3</xdr:row>
      <xdr:rowOff>38100</xdr:rowOff>
    </xdr:to>
    <xdr:sp macro="" textlink="">
      <xdr:nvSpPr>
        <xdr:cNvPr id="14" name="TextBox 13"/>
        <xdr:cNvSpPr txBox="1"/>
      </xdr:nvSpPr>
      <xdr:spPr>
        <a:xfrm>
          <a:off x="4200524" y="180975"/>
          <a:ext cx="3571876" cy="447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Make heuristic</a:t>
          </a:r>
          <a:r>
            <a:rPr lang="en-US" sz="1100" baseline="0"/>
            <a:t> decisions to determine the Max Gr. Profit. Can you find the solution that gives </a:t>
          </a:r>
          <a:r>
            <a:rPr lang="en-US" sz="1100"/>
            <a:t>$4760.00??</a:t>
          </a:r>
        </a:p>
      </xdr:txBody>
    </xdr:sp>
    <xdr:clientData/>
  </xdr:twoCellAnchor>
  <xdr:twoCellAnchor>
    <xdr:from>
      <xdr:col>4</xdr:col>
      <xdr:colOff>0</xdr:colOff>
      <xdr:row>2</xdr:row>
      <xdr:rowOff>66675</xdr:rowOff>
    </xdr:from>
    <xdr:to>
      <xdr:col>7</xdr:col>
      <xdr:colOff>466725</xdr:colOff>
      <xdr:row>3</xdr:row>
      <xdr:rowOff>66675</xdr:rowOff>
    </xdr:to>
    <xdr:cxnSp macro="">
      <xdr:nvCxnSpPr>
        <xdr:cNvPr id="16" name="Straight Arrow Connector 15"/>
        <xdr:cNvCxnSpPr/>
      </xdr:nvCxnSpPr>
      <xdr:spPr>
        <a:xfrm flipH="1">
          <a:off x="2428875" y="466725"/>
          <a:ext cx="181927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4</xdr:row>
      <xdr:rowOff>114300</xdr:rowOff>
    </xdr:from>
    <xdr:to>
      <xdr:col>11</xdr:col>
      <xdr:colOff>476250</xdr:colOff>
      <xdr:row>8</xdr:row>
      <xdr:rowOff>19050</xdr:rowOff>
    </xdr:to>
    <xdr:sp macro="" textlink="">
      <xdr:nvSpPr>
        <xdr:cNvPr id="17" name="TextBox 16"/>
        <xdr:cNvSpPr txBox="1"/>
      </xdr:nvSpPr>
      <xdr:spPr>
        <a:xfrm>
          <a:off x="5076825" y="876300"/>
          <a:ext cx="1619250" cy="5905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best is $4760.00</a:t>
          </a:r>
          <a:endParaRPr lang="en-US" sz="1100"/>
        </a:p>
      </xdr:txBody>
    </xdr:sp>
    <xdr:clientData/>
  </xdr:twoCellAnchor>
  <xdr:twoCellAnchor>
    <xdr:from>
      <xdr:col>5</xdr:col>
      <xdr:colOff>19050</xdr:colOff>
      <xdr:row>4</xdr:row>
      <xdr:rowOff>85725</xdr:rowOff>
    </xdr:from>
    <xdr:to>
      <xdr:col>9</xdr:col>
      <xdr:colOff>133350</xdr:colOff>
      <xdr:row>4</xdr:row>
      <xdr:rowOff>161925</xdr:rowOff>
    </xdr:to>
    <xdr:cxnSp macro="">
      <xdr:nvCxnSpPr>
        <xdr:cNvPr id="19" name="Straight Arrow Connector 18"/>
        <xdr:cNvCxnSpPr/>
      </xdr:nvCxnSpPr>
      <xdr:spPr>
        <a:xfrm flipH="1" flipV="1">
          <a:off x="3152775" y="847725"/>
          <a:ext cx="1981200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16</xdr:row>
      <xdr:rowOff>114300</xdr:rowOff>
    </xdr:from>
    <xdr:to>
      <xdr:col>13</xdr:col>
      <xdr:colOff>371475</xdr:colOff>
      <xdr:row>19</xdr:row>
      <xdr:rowOff>19050</xdr:rowOff>
    </xdr:to>
    <xdr:sp macro="" textlink="">
      <xdr:nvSpPr>
        <xdr:cNvPr id="3" name="TextBox 2"/>
        <xdr:cNvSpPr txBox="1"/>
      </xdr:nvSpPr>
      <xdr:spPr>
        <a:xfrm>
          <a:off x="5381625" y="3228975"/>
          <a:ext cx="1762125" cy="4762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you can't have</a:t>
          </a:r>
          <a:r>
            <a:rPr lang="en-US" sz="1100" baseline="0"/>
            <a:t> any negative inventory.</a:t>
          </a:r>
          <a:endParaRPr lang="en-US" sz="1100"/>
        </a:p>
      </xdr:txBody>
    </xdr:sp>
    <xdr:clientData/>
  </xdr:twoCellAnchor>
  <xdr:twoCellAnchor>
    <xdr:from>
      <xdr:col>10</xdr:col>
      <xdr:colOff>495300</xdr:colOff>
      <xdr:row>9</xdr:row>
      <xdr:rowOff>133350</xdr:rowOff>
    </xdr:from>
    <xdr:to>
      <xdr:col>17</xdr:col>
      <xdr:colOff>28575</xdr:colOff>
      <xdr:row>15</xdr:row>
      <xdr:rowOff>133349</xdr:rowOff>
    </xdr:to>
    <xdr:sp macro="" textlink="">
      <xdr:nvSpPr>
        <xdr:cNvPr id="4" name="TextBox 3"/>
        <xdr:cNvSpPr txBox="1"/>
      </xdr:nvSpPr>
      <xdr:spPr>
        <a:xfrm>
          <a:off x="5715000" y="1914525"/>
          <a:ext cx="2809875" cy="11429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are your decision cells.  </a:t>
          </a:r>
        </a:p>
        <a:p>
          <a:r>
            <a:rPr lang="en-US" sz="1100"/>
            <a:t>Try to develop an alogrithm for</a:t>
          </a:r>
          <a:r>
            <a:rPr lang="en-US" sz="1100" baseline="0"/>
            <a:t> how much to order in order to max Gross Profit.</a:t>
          </a:r>
          <a:endParaRPr lang="en-US" sz="1100"/>
        </a:p>
        <a:p>
          <a:endParaRPr lang="en-US" sz="1100"/>
        </a:p>
        <a:p>
          <a:r>
            <a:rPr lang="en-US" sz="1100"/>
            <a:t>The optimum solution</a:t>
          </a:r>
          <a:r>
            <a:rPr lang="en-US" sz="1100" baseline="0"/>
            <a:t> is $8613</a:t>
          </a:r>
          <a:endParaRPr lang="en-US" sz="1100"/>
        </a:p>
      </xdr:txBody>
    </xdr:sp>
    <xdr:clientData/>
  </xdr:twoCellAnchor>
  <xdr:twoCellAnchor>
    <xdr:from>
      <xdr:col>12</xdr:col>
      <xdr:colOff>285750</xdr:colOff>
      <xdr:row>27</xdr:row>
      <xdr:rowOff>95250</xdr:rowOff>
    </xdr:from>
    <xdr:to>
      <xdr:col>14</xdr:col>
      <xdr:colOff>361950</xdr:colOff>
      <xdr:row>30</xdr:row>
      <xdr:rowOff>133350</xdr:rowOff>
    </xdr:to>
    <xdr:sp macro="" textlink="">
      <xdr:nvSpPr>
        <xdr:cNvPr id="5" name="TextBox 4"/>
        <xdr:cNvSpPr txBox="1"/>
      </xdr:nvSpPr>
      <xdr:spPr>
        <a:xfrm>
          <a:off x="6448425" y="5305425"/>
          <a:ext cx="1295400" cy="609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are trying to max Gross</a:t>
          </a:r>
          <a:r>
            <a:rPr lang="en-US" sz="1100" baseline="0"/>
            <a:t> Profit</a:t>
          </a:r>
        </a:p>
        <a:p>
          <a:r>
            <a:rPr lang="en-US" sz="1100" baseline="0"/>
            <a:t>The max is $8613.</a:t>
          </a:r>
          <a:endParaRPr lang="en-US" sz="1100"/>
        </a:p>
      </xdr:txBody>
    </xdr:sp>
    <xdr:clientData/>
  </xdr:twoCellAnchor>
  <xdr:twoCellAnchor>
    <xdr:from>
      <xdr:col>10</xdr:col>
      <xdr:colOff>571500</xdr:colOff>
      <xdr:row>28</xdr:row>
      <xdr:rowOff>28575</xdr:rowOff>
    </xdr:from>
    <xdr:to>
      <xdr:col>12</xdr:col>
      <xdr:colOff>304800</xdr:colOff>
      <xdr:row>28</xdr:row>
      <xdr:rowOff>95250</xdr:rowOff>
    </xdr:to>
    <xdr:cxnSp macro="">
      <xdr:nvCxnSpPr>
        <xdr:cNvPr id="7" name="Straight Arrow Connector 6"/>
        <xdr:cNvCxnSpPr/>
      </xdr:nvCxnSpPr>
      <xdr:spPr>
        <a:xfrm flipH="1">
          <a:off x="5791200" y="5429250"/>
          <a:ext cx="676275" cy="66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11</xdr:row>
      <xdr:rowOff>152400</xdr:rowOff>
    </xdr:from>
    <xdr:to>
      <xdr:col>10</xdr:col>
      <xdr:colOff>590550</xdr:colOff>
      <xdr:row>12</xdr:row>
      <xdr:rowOff>161925</xdr:rowOff>
    </xdr:to>
    <xdr:cxnSp macro="">
      <xdr:nvCxnSpPr>
        <xdr:cNvPr id="9" name="Straight Arrow Connector 8"/>
        <xdr:cNvCxnSpPr/>
      </xdr:nvCxnSpPr>
      <xdr:spPr>
        <a:xfrm flipH="1">
          <a:off x="5229225" y="2314575"/>
          <a:ext cx="58102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19</xdr:row>
      <xdr:rowOff>28575</xdr:rowOff>
    </xdr:from>
    <xdr:to>
      <xdr:col>10</xdr:col>
      <xdr:colOff>628650</xdr:colOff>
      <xdr:row>19</xdr:row>
      <xdr:rowOff>142875</xdr:rowOff>
    </xdr:to>
    <xdr:cxnSp macro="">
      <xdr:nvCxnSpPr>
        <xdr:cNvPr id="11" name="Straight Arrow Connector 10"/>
        <xdr:cNvCxnSpPr/>
      </xdr:nvCxnSpPr>
      <xdr:spPr>
        <a:xfrm flipH="1">
          <a:off x="5191125" y="3714750"/>
          <a:ext cx="657225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A2" sqref="A2"/>
    </sheetView>
  </sheetViews>
  <sheetFormatPr defaultRowHeight="12.75" x14ac:dyDescent="0.2"/>
  <cols>
    <col min="1" max="1" width="9.140625" style="35"/>
    <col min="2" max="2" width="13.28515625" style="35" customWidth="1"/>
    <col min="3" max="4" width="7" style="34" bestFit="1" customWidth="1"/>
    <col min="5" max="5" width="10.5703125" style="34" customWidth="1"/>
    <col min="6" max="6" width="4.5703125" style="34" customWidth="1"/>
    <col min="7" max="7" width="5.140625" style="34" bestFit="1" customWidth="1"/>
    <col min="8" max="257" width="9.140625" style="35"/>
    <col min="258" max="258" width="13.28515625" style="35" customWidth="1"/>
    <col min="259" max="260" width="7" style="35" bestFit="1" customWidth="1"/>
    <col min="261" max="261" width="10.5703125" style="35" customWidth="1"/>
    <col min="262" max="262" width="4.5703125" style="35" customWidth="1"/>
    <col min="263" max="263" width="5.140625" style="35" bestFit="1" customWidth="1"/>
    <col min="264" max="513" width="9.140625" style="35"/>
    <col min="514" max="514" width="13.28515625" style="35" customWidth="1"/>
    <col min="515" max="516" width="7" style="35" bestFit="1" customWidth="1"/>
    <col min="517" max="517" width="10.5703125" style="35" customWidth="1"/>
    <col min="518" max="518" width="4.5703125" style="35" customWidth="1"/>
    <col min="519" max="519" width="5.140625" style="35" bestFit="1" customWidth="1"/>
    <col min="520" max="769" width="9.140625" style="35"/>
    <col min="770" max="770" width="13.28515625" style="35" customWidth="1"/>
    <col min="771" max="772" width="7" style="35" bestFit="1" customWidth="1"/>
    <col min="773" max="773" width="10.5703125" style="35" customWidth="1"/>
    <col min="774" max="774" width="4.5703125" style="35" customWidth="1"/>
    <col min="775" max="775" width="5.140625" style="35" bestFit="1" customWidth="1"/>
    <col min="776" max="1025" width="9.140625" style="35"/>
    <col min="1026" max="1026" width="13.28515625" style="35" customWidth="1"/>
    <col min="1027" max="1028" width="7" style="35" bestFit="1" customWidth="1"/>
    <col min="1029" max="1029" width="10.5703125" style="35" customWidth="1"/>
    <col min="1030" max="1030" width="4.5703125" style="35" customWidth="1"/>
    <col min="1031" max="1031" width="5.140625" style="35" bestFit="1" customWidth="1"/>
    <col min="1032" max="1281" width="9.140625" style="35"/>
    <col min="1282" max="1282" width="13.28515625" style="35" customWidth="1"/>
    <col min="1283" max="1284" width="7" style="35" bestFit="1" customWidth="1"/>
    <col min="1285" max="1285" width="10.5703125" style="35" customWidth="1"/>
    <col min="1286" max="1286" width="4.5703125" style="35" customWidth="1"/>
    <col min="1287" max="1287" width="5.140625" style="35" bestFit="1" customWidth="1"/>
    <col min="1288" max="1537" width="9.140625" style="35"/>
    <col min="1538" max="1538" width="13.28515625" style="35" customWidth="1"/>
    <col min="1539" max="1540" width="7" style="35" bestFit="1" customWidth="1"/>
    <col min="1541" max="1541" width="10.5703125" style="35" customWidth="1"/>
    <col min="1542" max="1542" width="4.5703125" style="35" customWidth="1"/>
    <col min="1543" max="1543" width="5.140625" style="35" bestFit="1" customWidth="1"/>
    <col min="1544" max="1793" width="9.140625" style="35"/>
    <col min="1794" max="1794" width="13.28515625" style="35" customWidth="1"/>
    <col min="1795" max="1796" width="7" style="35" bestFit="1" customWidth="1"/>
    <col min="1797" max="1797" width="10.5703125" style="35" customWidth="1"/>
    <col min="1798" max="1798" width="4.5703125" style="35" customWidth="1"/>
    <col min="1799" max="1799" width="5.140625" style="35" bestFit="1" customWidth="1"/>
    <col min="1800" max="2049" width="9.140625" style="35"/>
    <col min="2050" max="2050" width="13.28515625" style="35" customWidth="1"/>
    <col min="2051" max="2052" width="7" style="35" bestFit="1" customWidth="1"/>
    <col min="2053" max="2053" width="10.5703125" style="35" customWidth="1"/>
    <col min="2054" max="2054" width="4.5703125" style="35" customWidth="1"/>
    <col min="2055" max="2055" width="5.140625" style="35" bestFit="1" customWidth="1"/>
    <col min="2056" max="2305" width="9.140625" style="35"/>
    <col min="2306" max="2306" width="13.28515625" style="35" customWidth="1"/>
    <col min="2307" max="2308" width="7" style="35" bestFit="1" customWidth="1"/>
    <col min="2309" max="2309" width="10.5703125" style="35" customWidth="1"/>
    <col min="2310" max="2310" width="4.5703125" style="35" customWidth="1"/>
    <col min="2311" max="2311" width="5.140625" style="35" bestFit="1" customWidth="1"/>
    <col min="2312" max="2561" width="9.140625" style="35"/>
    <col min="2562" max="2562" width="13.28515625" style="35" customWidth="1"/>
    <col min="2563" max="2564" width="7" style="35" bestFit="1" customWidth="1"/>
    <col min="2565" max="2565" width="10.5703125" style="35" customWidth="1"/>
    <col min="2566" max="2566" width="4.5703125" style="35" customWidth="1"/>
    <col min="2567" max="2567" width="5.140625" style="35" bestFit="1" customWidth="1"/>
    <col min="2568" max="2817" width="9.140625" style="35"/>
    <col min="2818" max="2818" width="13.28515625" style="35" customWidth="1"/>
    <col min="2819" max="2820" width="7" style="35" bestFit="1" customWidth="1"/>
    <col min="2821" max="2821" width="10.5703125" style="35" customWidth="1"/>
    <col min="2822" max="2822" width="4.5703125" style="35" customWidth="1"/>
    <col min="2823" max="2823" width="5.140625" style="35" bestFit="1" customWidth="1"/>
    <col min="2824" max="3073" width="9.140625" style="35"/>
    <col min="3074" max="3074" width="13.28515625" style="35" customWidth="1"/>
    <col min="3075" max="3076" width="7" style="35" bestFit="1" customWidth="1"/>
    <col min="3077" max="3077" width="10.5703125" style="35" customWidth="1"/>
    <col min="3078" max="3078" width="4.5703125" style="35" customWidth="1"/>
    <col min="3079" max="3079" width="5.140625" style="35" bestFit="1" customWidth="1"/>
    <col min="3080" max="3329" width="9.140625" style="35"/>
    <col min="3330" max="3330" width="13.28515625" style="35" customWidth="1"/>
    <col min="3331" max="3332" width="7" style="35" bestFit="1" customWidth="1"/>
    <col min="3333" max="3333" width="10.5703125" style="35" customWidth="1"/>
    <col min="3334" max="3334" width="4.5703125" style="35" customWidth="1"/>
    <col min="3335" max="3335" width="5.140625" style="35" bestFit="1" customWidth="1"/>
    <col min="3336" max="3585" width="9.140625" style="35"/>
    <col min="3586" max="3586" width="13.28515625" style="35" customWidth="1"/>
    <col min="3587" max="3588" width="7" style="35" bestFit="1" customWidth="1"/>
    <col min="3589" max="3589" width="10.5703125" style="35" customWidth="1"/>
    <col min="3590" max="3590" width="4.5703125" style="35" customWidth="1"/>
    <col min="3591" max="3591" width="5.140625" style="35" bestFit="1" customWidth="1"/>
    <col min="3592" max="3841" width="9.140625" style="35"/>
    <col min="3842" max="3842" width="13.28515625" style="35" customWidth="1"/>
    <col min="3843" max="3844" width="7" style="35" bestFit="1" customWidth="1"/>
    <col min="3845" max="3845" width="10.5703125" style="35" customWidth="1"/>
    <col min="3846" max="3846" width="4.5703125" style="35" customWidth="1"/>
    <col min="3847" max="3847" width="5.140625" style="35" bestFit="1" customWidth="1"/>
    <col min="3848" max="4097" width="9.140625" style="35"/>
    <col min="4098" max="4098" width="13.28515625" style="35" customWidth="1"/>
    <col min="4099" max="4100" width="7" style="35" bestFit="1" customWidth="1"/>
    <col min="4101" max="4101" width="10.5703125" style="35" customWidth="1"/>
    <col min="4102" max="4102" width="4.5703125" style="35" customWidth="1"/>
    <col min="4103" max="4103" width="5.140625" style="35" bestFit="1" customWidth="1"/>
    <col min="4104" max="4353" width="9.140625" style="35"/>
    <col min="4354" max="4354" width="13.28515625" style="35" customWidth="1"/>
    <col min="4355" max="4356" width="7" style="35" bestFit="1" customWidth="1"/>
    <col min="4357" max="4357" width="10.5703125" style="35" customWidth="1"/>
    <col min="4358" max="4358" width="4.5703125" style="35" customWidth="1"/>
    <col min="4359" max="4359" width="5.140625" style="35" bestFit="1" customWidth="1"/>
    <col min="4360" max="4609" width="9.140625" style="35"/>
    <col min="4610" max="4610" width="13.28515625" style="35" customWidth="1"/>
    <col min="4611" max="4612" width="7" style="35" bestFit="1" customWidth="1"/>
    <col min="4613" max="4613" width="10.5703125" style="35" customWidth="1"/>
    <col min="4614" max="4614" width="4.5703125" style="35" customWidth="1"/>
    <col min="4615" max="4615" width="5.140625" style="35" bestFit="1" customWidth="1"/>
    <col min="4616" max="4865" width="9.140625" style="35"/>
    <col min="4866" max="4866" width="13.28515625" style="35" customWidth="1"/>
    <col min="4867" max="4868" width="7" style="35" bestFit="1" customWidth="1"/>
    <col min="4869" max="4869" width="10.5703125" style="35" customWidth="1"/>
    <col min="4870" max="4870" width="4.5703125" style="35" customWidth="1"/>
    <col min="4871" max="4871" width="5.140625" style="35" bestFit="1" customWidth="1"/>
    <col min="4872" max="5121" width="9.140625" style="35"/>
    <col min="5122" max="5122" width="13.28515625" style="35" customWidth="1"/>
    <col min="5123" max="5124" width="7" style="35" bestFit="1" customWidth="1"/>
    <col min="5125" max="5125" width="10.5703125" style="35" customWidth="1"/>
    <col min="5126" max="5126" width="4.5703125" style="35" customWidth="1"/>
    <col min="5127" max="5127" width="5.140625" style="35" bestFit="1" customWidth="1"/>
    <col min="5128" max="5377" width="9.140625" style="35"/>
    <col min="5378" max="5378" width="13.28515625" style="35" customWidth="1"/>
    <col min="5379" max="5380" width="7" style="35" bestFit="1" customWidth="1"/>
    <col min="5381" max="5381" width="10.5703125" style="35" customWidth="1"/>
    <col min="5382" max="5382" width="4.5703125" style="35" customWidth="1"/>
    <col min="5383" max="5383" width="5.140625" style="35" bestFit="1" customWidth="1"/>
    <col min="5384" max="5633" width="9.140625" style="35"/>
    <col min="5634" max="5634" width="13.28515625" style="35" customWidth="1"/>
    <col min="5635" max="5636" width="7" style="35" bestFit="1" customWidth="1"/>
    <col min="5637" max="5637" width="10.5703125" style="35" customWidth="1"/>
    <col min="5638" max="5638" width="4.5703125" style="35" customWidth="1"/>
    <col min="5639" max="5639" width="5.140625" style="35" bestFit="1" customWidth="1"/>
    <col min="5640" max="5889" width="9.140625" style="35"/>
    <col min="5890" max="5890" width="13.28515625" style="35" customWidth="1"/>
    <col min="5891" max="5892" width="7" style="35" bestFit="1" customWidth="1"/>
    <col min="5893" max="5893" width="10.5703125" style="35" customWidth="1"/>
    <col min="5894" max="5894" width="4.5703125" style="35" customWidth="1"/>
    <col min="5895" max="5895" width="5.140625" style="35" bestFit="1" customWidth="1"/>
    <col min="5896" max="6145" width="9.140625" style="35"/>
    <col min="6146" max="6146" width="13.28515625" style="35" customWidth="1"/>
    <col min="6147" max="6148" width="7" style="35" bestFit="1" customWidth="1"/>
    <col min="6149" max="6149" width="10.5703125" style="35" customWidth="1"/>
    <col min="6150" max="6150" width="4.5703125" style="35" customWidth="1"/>
    <col min="6151" max="6151" width="5.140625" style="35" bestFit="1" customWidth="1"/>
    <col min="6152" max="6401" width="9.140625" style="35"/>
    <col min="6402" max="6402" width="13.28515625" style="35" customWidth="1"/>
    <col min="6403" max="6404" width="7" style="35" bestFit="1" customWidth="1"/>
    <col min="6405" max="6405" width="10.5703125" style="35" customWidth="1"/>
    <col min="6406" max="6406" width="4.5703125" style="35" customWidth="1"/>
    <col min="6407" max="6407" width="5.140625" style="35" bestFit="1" customWidth="1"/>
    <col min="6408" max="6657" width="9.140625" style="35"/>
    <col min="6658" max="6658" width="13.28515625" style="35" customWidth="1"/>
    <col min="6659" max="6660" width="7" style="35" bestFit="1" customWidth="1"/>
    <col min="6661" max="6661" width="10.5703125" style="35" customWidth="1"/>
    <col min="6662" max="6662" width="4.5703125" style="35" customWidth="1"/>
    <col min="6663" max="6663" width="5.140625" style="35" bestFit="1" customWidth="1"/>
    <col min="6664" max="6913" width="9.140625" style="35"/>
    <col min="6914" max="6914" width="13.28515625" style="35" customWidth="1"/>
    <col min="6915" max="6916" width="7" style="35" bestFit="1" customWidth="1"/>
    <col min="6917" max="6917" width="10.5703125" style="35" customWidth="1"/>
    <col min="6918" max="6918" width="4.5703125" style="35" customWidth="1"/>
    <col min="6919" max="6919" width="5.140625" style="35" bestFit="1" customWidth="1"/>
    <col min="6920" max="7169" width="9.140625" style="35"/>
    <col min="7170" max="7170" width="13.28515625" style="35" customWidth="1"/>
    <col min="7171" max="7172" width="7" style="35" bestFit="1" customWidth="1"/>
    <col min="7173" max="7173" width="10.5703125" style="35" customWidth="1"/>
    <col min="7174" max="7174" width="4.5703125" style="35" customWidth="1"/>
    <col min="7175" max="7175" width="5.140625" style="35" bestFit="1" customWidth="1"/>
    <col min="7176" max="7425" width="9.140625" style="35"/>
    <col min="7426" max="7426" width="13.28515625" style="35" customWidth="1"/>
    <col min="7427" max="7428" width="7" style="35" bestFit="1" customWidth="1"/>
    <col min="7429" max="7429" width="10.5703125" style="35" customWidth="1"/>
    <col min="7430" max="7430" width="4.5703125" style="35" customWidth="1"/>
    <col min="7431" max="7431" width="5.140625" style="35" bestFit="1" customWidth="1"/>
    <col min="7432" max="7681" width="9.140625" style="35"/>
    <col min="7682" max="7682" width="13.28515625" style="35" customWidth="1"/>
    <col min="7683" max="7684" width="7" style="35" bestFit="1" customWidth="1"/>
    <col min="7685" max="7685" width="10.5703125" style="35" customWidth="1"/>
    <col min="7686" max="7686" width="4.5703125" style="35" customWidth="1"/>
    <col min="7687" max="7687" width="5.140625" style="35" bestFit="1" customWidth="1"/>
    <col min="7688" max="7937" width="9.140625" style="35"/>
    <col min="7938" max="7938" width="13.28515625" style="35" customWidth="1"/>
    <col min="7939" max="7940" width="7" style="35" bestFit="1" customWidth="1"/>
    <col min="7941" max="7941" width="10.5703125" style="35" customWidth="1"/>
    <col min="7942" max="7942" width="4.5703125" style="35" customWidth="1"/>
    <col min="7943" max="7943" width="5.140625" style="35" bestFit="1" customWidth="1"/>
    <col min="7944" max="8193" width="9.140625" style="35"/>
    <col min="8194" max="8194" width="13.28515625" style="35" customWidth="1"/>
    <col min="8195" max="8196" width="7" style="35" bestFit="1" customWidth="1"/>
    <col min="8197" max="8197" width="10.5703125" style="35" customWidth="1"/>
    <col min="8198" max="8198" width="4.5703125" style="35" customWidth="1"/>
    <col min="8199" max="8199" width="5.140625" style="35" bestFit="1" customWidth="1"/>
    <col min="8200" max="8449" width="9.140625" style="35"/>
    <col min="8450" max="8450" width="13.28515625" style="35" customWidth="1"/>
    <col min="8451" max="8452" width="7" style="35" bestFit="1" customWidth="1"/>
    <col min="8453" max="8453" width="10.5703125" style="35" customWidth="1"/>
    <col min="8454" max="8454" width="4.5703125" style="35" customWidth="1"/>
    <col min="8455" max="8455" width="5.140625" style="35" bestFit="1" customWidth="1"/>
    <col min="8456" max="8705" width="9.140625" style="35"/>
    <col min="8706" max="8706" width="13.28515625" style="35" customWidth="1"/>
    <col min="8707" max="8708" width="7" style="35" bestFit="1" customWidth="1"/>
    <col min="8709" max="8709" width="10.5703125" style="35" customWidth="1"/>
    <col min="8710" max="8710" width="4.5703125" style="35" customWidth="1"/>
    <col min="8711" max="8711" width="5.140625" style="35" bestFit="1" customWidth="1"/>
    <col min="8712" max="8961" width="9.140625" style="35"/>
    <col min="8962" max="8962" width="13.28515625" style="35" customWidth="1"/>
    <col min="8963" max="8964" width="7" style="35" bestFit="1" customWidth="1"/>
    <col min="8965" max="8965" width="10.5703125" style="35" customWidth="1"/>
    <col min="8966" max="8966" width="4.5703125" style="35" customWidth="1"/>
    <col min="8967" max="8967" width="5.140625" style="35" bestFit="1" customWidth="1"/>
    <col min="8968" max="9217" width="9.140625" style="35"/>
    <col min="9218" max="9218" width="13.28515625" style="35" customWidth="1"/>
    <col min="9219" max="9220" width="7" style="35" bestFit="1" customWidth="1"/>
    <col min="9221" max="9221" width="10.5703125" style="35" customWidth="1"/>
    <col min="9222" max="9222" width="4.5703125" style="35" customWidth="1"/>
    <col min="9223" max="9223" width="5.140625" style="35" bestFit="1" customWidth="1"/>
    <col min="9224" max="9473" width="9.140625" style="35"/>
    <col min="9474" max="9474" width="13.28515625" style="35" customWidth="1"/>
    <col min="9475" max="9476" width="7" style="35" bestFit="1" customWidth="1"/>
    <col min="9477" max="9477" width="10.5703125" style="35" customWidth="1"/>
    <col min="9478" max="9478" width="4.5703125" style="35" customWidth="1"/>
    <col min="9479" max="9479" width="5.140625" style="35" bestFit="1" customWidth="1"/>
    <col min="9480" max="9729" width="9.140625" style="35"/>
    <col min="9730" max="9730" width="13.28515625" style="35" customWidth="1"/>
    <col min="9731" max="9732" width="7" style="35" bestFit="1" customWidth="1"/>
    <col min="9733" max="9733" width="10.5703125" style="35" customWidth="1"/>
    <col min="9734" max="9734" width="4.5703125" style="35" customWidth="1"/>
    <col min="9735" max="9735" width="5.140625" style="35" bestFit="1" customWidth="1"/>
    <col min="9736" max="9985" width="9.140625" style="35"/>
    <col min="9986" max="9986" width="13.28515625" style="35" customWidth="1"/>
    <col min="9987" max="9988" width="7" style="35" bestFit="1" customWidth="1"/>
    <col min="9989" max="9989" width="10.5703125" style="35" customWidth="1"/>
    <col min="9990" max="9990" width="4.5703125" style="35" customWidth="1"/>
    <col min="9991" max="9991" width="5.140625" style="35" bestFit="1" customWidth="1"/>
    <col min="9992" max="10241" width="9.140625" style="35"/>
    <col min="10242" max="10242" width="13.28515625" style="35" customWidth="1"/>
    <col min="10243" max="10244" width="7" style="35" bestFit="1" customWidth="1"/>
    <col min="10245" max="10245" width="10.5703125" style="35" customWidth="1"/>
    <col min="10246" max="10246" width="4.5703125" style="35" customWidth="1"/>
    <col min="10247" max="10247" width="5.140625" style="35" bestFit="1" customWidth="1"/>
    <col min="10248" max="10497" width="9.140625" style="35"/>
    <col min="10498" max="10498" width="13.28515625" style="35" customWidth="1"/>
    <col min="10499" max="10500" width="7" style="35" bestFit="1" customWidth="1"/>
    <col min="10501" max="10501" width="10.5703125" style="35" customWidth="1"/>
    <col min="10502" max="10502" width="4.5703125" style="35" customWidth="1"/>
    <col min="10503" max="10503" width="5.140625" style="35" bestFit="1" customWidth="1"/>
    <col min="10504" max="10753" width="9.140625" style="35"/>
    <col min="10754" max="10754" width="13.28515625" style="35" customWidth="1"/>
    <col min="10755" max="10756" width="7" style="35" bestFit="1" customWidth="1"/>
    <col min="10757" max="10757" width="10.5703125" style="35" customWidth="1"/>
    <col min="10758" max="10758" width="4.5703125" style="35" customWidth="1"/>
    <col min="10759" max="10759" width="5.140625" style="35" bestFit="1" customWidth="1"/>
    <col min="10760" max="11009" width="9.140625" style="35"/>
    <col min="11010" max="11010" width="13.28515625" style="35" customWidth="1"/>
    <col min="11011" max="11012" width="7" style="35" bestFit="1" customWidth="1"/>
    <col min="11013" max="11013" width="10.5703125" style="35" customWidth="1"/>
    <col min="11014" max="11014" width="4.5703125" style="35" customWidth="1"/>
    <col min="11015" max="11015" width="5.140625" style="35" bestFit="1" customWidth="1"/>
    <col min="11016" max="11265" width="9.140625" style="35"/>
    <col min="11266" max="11266" width="13.28515625" style="35" customWidth="1"/>
    <col min="11267" max="11268" width="7" style="35" bestFit="1" customWidth="1"/>
    <col min="11269" max="11269" width="10.5703125" style="35" customWidth="1"/>
    <col min="11270" max="11270" width="4.5703125" style="35" customWidth="1"/>
    <col min="11271" max="11271" width="5.140625" style="35" bestFit="1" customWidth="1"/>
    <col min="11272" max="11521" width="9.140625" style="35"/>
    <col min="11522" max="11522" width="13.28515625" style="35" customWidth="1"/>
    <col min="11523" max="11524" width="7" style="35" bestFit="1" customWidth="1"/>
    <col min="11525" max="11525" width="10.5703125" style="35" customWidth="1"/>
    <col min="11526" max="11526" width="4.5703125" style="35" customWidth="1"/>
    <col min="11527" max="11527" width="5.140625" style="35" bestFit="1" customWidth="1"/>
    <col min="11528" max="11777" width="9.140625" style="35"/>
    <col min="11778" max="11778" width="13.28515625" style="35" customWidth="1"/>
    <col min="11779" max="11780" width="7" style="35" bestFit="1" customWidth="1"/>
    <col min="11781" max="11781" width="10.5703125" style="35" customWidth="1"/>
    <col min="11782" max="11782" width="4.5703125" style="35" customWidth="1"/>
    <col min="11783" max="11783" width="5.140625" style="35" bestFit="1" customWidth="1"/>
    <col min="11784" max="12033" width="9.140625" style="35"/>
    <col min="12034" max="12034" width="13.28515625" style="35" customWidth="1"/>
    <col min="12035" max="12036" width="7" style="35" bestFit="1" customWidth="1"/>
    <col min="12037" max="12037" width="10.5703125" style="35" customWidth="1"/>
    <col min="12038" max="12038" width="4.5703125" style="35" customWidth="1"/>
    <col min="12039" max="12039" width="5.140625" style="35" bestFit="1" customWidth="1"/>
    <col min="12040" max="12289" width="9.140625" style="35"/>
    <col min="12290" max="12290" width="13.28515625" style="35" customWidth="1"/>
    <col min="12291" max="12292" width="7" style="35" bestFit="1" customWidth="1"/>
    <col min="12293" max="12293" width="10.5703125" style="35" customWidth="1"/>
    <col min="12294" max="12294" width="4.5703125" style="35" customWidth="1"/>
    <col min="12295" max="12295" width="5.140625" style="35" bestFit="1" customWidth="1"/>
    <col min="12296" max="12545" width="9.140625" style="35"/>
    <col min="12546" max="12546" width="13.28515625" style="35" customWidth="1"/>
    <col min="12547" max="12548" width="7" style="35" bestFit="1" customWidth="1"/>
    <col min="12549" max="12549" width="10.5703125" style="35" customWidth="1"/>
    <col min="12550" max="12550" width="4.5703125" style="35" customWidth="1"/>
    <col min="12551" max="12551" width="5.140625" style="35" bestFit="1" customWidth="1"/>
    <col min="12552" max="12801" width="9.140625" style="35"/>
    <col min="12802" max="12802" width="13.28515625" style="35" customWidth="1"/>
    <col min="12803" max="12804" width="7" style="35" bestFit="1" customWidth="1"/>
    <col min="12805" max="12805" width="10.5703125" style="35" customWidth="1"/>
    <col min="12806" max="12806" width="4.5703125" style="35" customWidth="1"/>
    <col min="12807" max="12807" width="5.140625" style="35" bestFit="1" customWidth="1"/>
    <col min="12808" max="13057" width="9.140625" style="35"/>
    <col min="13058" max="13058" width="13.28515625" style="35" customWidth="1"/>
    <col min="13059" max="13060" width="7" style="35" bestFit="1" customWidth="1"/>
    <col min="13061" max="13061" width="10.5703125" style="35" customWidth="1"/>
    <col min="13062" max="13062" width="4.5703125" style="35" customWidth="1"/>
    <col min="13063" max="13063" width="5.140625" style="35" bestFit="1" customWidth="1"/>
    <col min="13064" max="13313" width="9.140625" style="35"/>
    <col min="13314" max="13314" width="13.28515625" style="35" customWidth="1"/>
    <col min="13315" max="13316" width="7" style="35" bestFit="1" customWidth="1"/>
    <col min="13317" max="13317" width="10.5703125" style="35" customWidth="1"/>
    <col min="13318" max="13318" width="4.5703125" style="35" customWidth="1"/>
    <col min="13319" max="13319" width="5.140625" style="35" bestFit="1" customWidth="1"/>
    <col min="13320" max="13569" width="9.140625" style="35"/>
    <col min="13570" max="13570" width="13.28515625" style="35" customWidth="1"/>
    <col min="13571" max="13572" width="7" style="35" bestFit="1" customWidth="1"/>
    <col min="13573" max="13573" width="10.5703125" style="35" customWidth="1"/>
    <col min="13574" max="13574" width="4.5703125" style="35" customWidth="1"/>
    <col min="13575" max="13575" width="5.140625" style="35" bestFit="1" customWidth="1"/>
    <col min="13576" max="13825" width="9.140625" style="35"/>
    <col min="13826" max="13826" width="13.28515625" style="35" customWidth="1"/>
    <col min="13827" max="13828" width="7" style="35" bestFit="1" customWidth="1"/>
    <col min="13829" max="13829" width="10.5703125" style="35" customWidth="1"/>
    <col min="13830" max="13830" width="4.5703125" style="35" customWidth="1"/>
    <col min="13831" max="13831" width="5.140625" style="35" bestFit="1" customWidth="1"/>
    <col min="13832" max="14081" width="9.140625" style="35"/>
    <col min="14082" max="14082" width="13.28515625" style="35" customWidth="1"/>
    <col min="14083" max="14084" width="7" style="35" bestFit="1" customWidth="1"/>
    <col min="14085" max="14085" width="10.5703125" style="35" customWidth="1"/>
    <col min="14086" max="14086" width="4.5703125" style="35" customWidth="1"/>
    <col min="14087" max="14087" width="5.140625" style="35" bestFit="1" customWidth="1"/>
    <col min="14088" max="14337" width="9.140625" style="35"/>
    <col min="14338" max="14338" width="13.28515625" style="35" customWidth="1"/>
    <col min="14339" max="14340" width="7" style="35" bestFit="1" customWidth="1"/>
    <col min="14341" max="14341" width="10.5703125" style="35" customWidth="1"/>
    <col min="14342" max="14342" width="4.5703125" style="35" customWidth="1"/>
    <col min="14343" max="14343" width="5.140625" style="35" bestFit="1" customWidth="1"/>
    <col min="14344" max="14593" width="9.140625" style="35"/>
    <col min="14594" max="14594" width="13.28515625" style="35" customWidth="1"/>
    <col min="14595" max="14596" width="7" style="35" bestFit="1" customWidth="1"/>
    <col min="14597" max="14597" width="10.5703125" style="35" customWidth="1"/>
    <col min="14598" max="14598" width="4.5703125" style="35" customWidth="1"/>
    <col min="14599" max="14599" width="5.140625" style="35" bestFit="1" customWidth="1"/>
    <col min="14600" max="14849" width="9.140625" style="35"/>
    <col min="14850" max="14850" width="13.28515625" style="35" customWidth="1"/>
    <col min="14851" max="14852" width="7" style="35" bestFit="1" customWidth="1"/>
    <col min="14853" max="14853" width="10.5703125" style="35" customWidth="1"/>
    <col min="14854" max="14854" width="4.5703125" style="35" customWidth="1"/>
    <col min="14855" max="14855" width="5.140625" style="35" bestFit="1" customWidth="1"/>
    <col min="14856" max="15105" width="9.140625" style="35"/>
    <col min="15106" max="15106" width="13.28515625" style="35" customWidth="1"/>
    <col min="15107" max="15108" width="7" style="35" bestFit="1" customWidth="1"/>
    <col min="15109" max="15109" width="10.5703125" style="35" customWidth="1"/>
    <col min="15110" max="15110" width="4.5703125" style="35" customWidth="1"/>
    <col min="15111" max="15111" width="5.140625" style="35" bestFit="1" customWidth="1"/>
    <col min="15112" max="15361" width="9.140625" style="35"/>
    <col min="15362" max="15362" width="13.28515625" style="35" customWidth="1"/>
    <col min="15363" max="15364" width="7" style="35" bestFit="1" customWidth="1"/>
    <col min="15365" max="15365" width="10.5703125" style="35" customWidth="1"/>
    <col min="15366" max="15366" width="4.5703125" style="35" customWidth="1"/>
    <col min="15367" max="15367" width="5.140625" style="35" bestFit="1" customWidth="1"/>
    <col min="15368" max="15617" width="9.140625" style="35"/>
    <col min="15618" max="15618" width="13.28515625" style="35" customWidth="1"/>
    <col min="15619" max="15620" width="7" style="35" bestFit="1" customWidth="1"/>
    <col min="15621" max="15621" width="10.5703125" style="35" customWidth="1"/>
    <col min="15622" max="15622" width="4.5703125" style="35" customWidth="1"/>
    <col min="15623" max="15623" width="5.140625" style="35" bestFit="1" customWidth="1"/>
    <col min="15624" max="15873" width="9.140625" style="35"/>
    <col min="15874" max="15874" width="13.28515625" style="35" customWidth="1"/>
    <col min="15875" max="15876" width="7" style="35" bestFit="1" customWidth="1"/>
    <col min="15877" max="15877" width="10.5703125" style="35" customWidth="1"/>
    <col min="15878" max="15878" width="4.5703125" style="35" customWidth="1"/>
    <col min="15879" max="15879" width="5.140625" style="35" bestFit="1" customWidth="1"/>
    <col min="15880" max="16129" width="9.140625" style="35"/>
    <col min="16130" max="16130" width="13.28515625" style="35" customWidth="1"/>
    <col min="16131" max="16132" width="7" style="35" bestFit="1" customWidth="1"/>
    <col min="16133" max="16133" width="10.5703125" style="35" customWidth="1"/>
    <col min="16134" max="16134" width="4.5703125" style="35" customWidth="1"/>
    <col min="16135" max="16135" width="5.140625" style="35" bestFit="1" customWidth="1"/>
    <col min="16136" max="16384" width="9.140625" style="35"/>
  </cols>
  <sheetData>
    <row r="1" spans="1:15" ht="18" x14ac:dyDescent="0.25">
      <c r="A1" s="33" t="s">
        <v>31</v>
      </c>
      <c r="B1" s="33"/>
      <c r="D1" s="33"/>
      <c r="E1" s="33"/>
      <c r="F1" s="33"/>
      <c r="G1" s="33"/>
    </row>
    <row r="2" spans="1:15" ht="13.5" thickBot="1" x14ac:dyDescent="0.25"/>
    <row r="3" spans="1:15" ht="15" thickBot="1" x14ac:dyDescent="0.25">
      <c r="B3" s="36"/>
      <c r="C3" s="37" t="s">
        <v>20</v>
      </c>
      <c r="D3" s="38" t="s">
        <v>21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thickBot="1" x14ac:dyDescent="0.25">
      <c r="B4" s="40" t="s">
        <v>22</v>
      </c>
      <c r="C4" s="41">
        <v>0</v>
      </c>
      <c r="D4" s="42">
        <v>0</v>
      </c>
      <c r="E4" s="43"/>
    </row>
    <row r="5" spans="1:15" ht="15.75" thickBot="1" x14ac:dyDescent="0.3">
      <c r="B5" s="44" t="s">
        <v>23</v>
      </c>
      <c r="C5" s="45">
        <v>9</v>
      </c>
      <c r="D5" s="46">
        <v>6.5</v>
      </c>
      <c r="E5" s="70">
        <f>SUMPRODUCT(C5:D5,$C$4:$D$4)</f>
        <v>0</v>
      </c>
      <c r="F5" s="47"/>
    </row>
    <row r="6" spans="1:15" x14ac:dyDescent="0.2">
      <c r="B6" s="48" t="s">
        <v>24</v>
      </c>
      <c r="E6" s="49"/>
      <c r="F6" s="50"/>
      <c r="G6" s="51"/>
    </row>
    <row r="7" spans="1:15" x14ac:dyDescent="0.2">
      <c r="B7" s="52" t="s">
        <v>25</v>
      </c>
      <c r="C7" s="53">
        <v>3.5</v>
      </c>
      <c r="D7" s="53">
        <v>3.75</v>
      </c>
      <c r="E7" s="54">
        <f>SUMPRODUCT(C7:D7,$C$4:$D$4)</f>
        <v>0</v>
      </c>
      <c r="F7" s="55" t="s">
        <v>26</v>
      </c>
      <c r="G7" s="56">
        <v>2800</v>
      </c>
    </row>
    <row r="8" spans="1:15" x14ac:dyDescent="0.2">
      <c r="B8" s="52" t="s">
        <v>27</v>
      </c>
      <c r="C8" s="57">
        <v>2.5</v>
      </c>
      <c r="D8" s="58">
        <v>1.5</v>
      </c>
      <c r="E8" s="54">
        <f>SUMPRODUCT(C8:D8,$C$4:$D$4)</f>
        <v>0</v>
      </c>
      <c r="F8" s="55" t="s">
        <v>26</v>
      </c>
      <c r="G8" s="56">
        <v>1200</v>
      </c>
    </row>
    <row r="9" spans="1:15" x14ac:dyDescent="0.2">
      <c r="B9" s="52" t="s">
        <v>28</v>
      </c>
      <c r="C9" s="59">
        <v>0</v>
      </c>
      <c r="D9" s="60">
        <v>1</v>
      </c>
      <c r="E9" s="54">
        <f>SUMPRODUCT(C9:D9,$C$4:$D$4)</f>
        <v>0</v>
      </c>
      <c r="F9" s="61" t="s">
        <v>26</v>
      </c>
      <c r="G9" s="62">
        <v>400</v>
      </c>
    </row>
    <row r="10" spans="1:15" ht="13.5" thickBot="1" x14ac:dyDescent="0.25">
      <c r="B10" s="52" t="s">
        <v>29</v>
      </c>
      <c r="C10" s="63">
        <v>1</v>
      </c>
      <c r="D10" s="64">
        <v>0</v>
      </c>
      <c r="E10" s="54">
        <f>SUMPRODUCT(C10:D10,$C$4:$D$4)</f>
        <v>0</v>
      </c>
      <c r="F10" s="55" t="s">
        <v>30</v>
      </c>
      <c r="G10" s="56">
        <v>200</v>
      </c>
    </row>
    <row r="11" spans="1:15" ht="13.5" thickBot="1" x14ac:dyDescent="0.25">
      <c r="B11" s="65"/>
      <c r="C11" s="66"/>
      <c r="D11" s="66"/>
      <c r="E11" s="67"/>
      <c r="F11" s="68"/>
      <c r="G11" s="69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D2:N29"/>
  <sheetViews>
    <sheetView topLeftCell="A7" workbookViewId="0">
      <selection activeCell="T14" sqref="T14"/>
    </sheetView>
  </sheetViews>
  <sheetFormatPr defaultRowHeight="15" x14ac:dyDescent="0.25"/>
  <cols>
    <col min="4" max="4" width="13.140625" customWidth="1"/>
    <col min="5" max="5" width="9" customWidth="1"/>
    <col min="6" max="6" width="5.85546875" customWidth="1"/>
    <col min="7" max="10" width="5.7109375" customWidth="1"/>
    <col min="11" max="11" width="9.5703125" customWidth="1"/>
    <col min="12" max="12" width="4.5703125" customWidth="1"/>
    <col min="15" max="18" width="5.5703125" customWidth="1"/>
    <col min="19" max="19" width="2.28515625" customWidth="1"/>
    <col min="20" max="23" width="5.140625" customWidth="1"/>
  </cols>
  <sheetData>
    <row r="2" spans="4:13" x14ac:dyDescent="0.25">
      <c r="E2" s="4" t="s">
        <v>17</v>
      </c>
      <c r="F2" s="11">
        <v>1.5</v>
      </c>
      <c r="G2" s="71" t="s">
        <v>1</v>
      </c>
      <c r="H2" s="71"/>
      <c r="I2" s="71"/>
      <c r="J2" s="71"/>
    </row>
    <row r="3" spans="4:13" x14ac:dyDescent="0.25">
      <c r="E3" s="71" t="s">
        <v>4</v>
      </c>
      <c r="F3" s="71"/>
      <c r="G3" s="71" t="s">
        <v>14</v>
      </c>
      <c r="H3" s="71"/>
      <c r="I3" s="71"/>
      <c r="J3" s="71"/>
    </row>
    <row r="4" spans="4:13" ht="20.25" customHeight="1" x14ac:dyDescent="0.25">
      <c r="D4" s="4" t="s">
        <v>15</v>
      </c>
      <c r="E4" s="5" t="s">
        <v>0</v>
      </c>
      <c r="F4" s="4" t="s">
        <v>13</v>
      </c>
      <c r="G4" s="4">
        <v>1</v>
      </c>
      <c r="H4" s="4">
        <v>2</v>
      </c>
      <c r="I4" s="4">
        <v>3</v>
      </c>
      <c r="J4" s="4">
        <v>4</v>
      </c>
    </row>
    <row r="5" spans="4:13" x14ac:dyDescent="0.25">
      <c r="D5" s="4">
        <v>1234</v>
      </c>
      <c r="E5" s="6">
        <v>9</v>
      </c>
      <c r="F5" s="6">
        <f>E5*$F$2</f>
        <v>13.5</v>
      </c>
      <c r="G5" s="4">
        <v>90</v>
      </c>
      <c r="H5" s="4">
        <v>95</v>
      </c>
      <c r="I5" s="4">
        <v>100</v>
      </c>
      <c r="J5" s="4">
        <v>105</v>
      </c>
      <c r="M5" s="3"/>
    </row>
    <row r="6" spans="4:13" x14ac:dyDescent="0.25">
      <c r="D6" s="4">
        <v>2345</v>
      </c>
      <c r="E6" s="6">
        <v>8</v>
      </c>
      <c r="F6" s="6">
        <f t="shared" ref="F6:F8" si="0">E6*$F$2</f>
        <v>12</v>
      </c>
      <c r="G6" s="4">
        <v>112</v>
      </c>
      <c r="H6" s="4">
        <v>120</v>
      </c>
      <c r="I6" s="4">
        <v>125</v>
      </c>
      <c r="J6" s="4">
        <v>130</v>
      </c>
      <c r="M6" s="3"/>
    </row>
    <row r="7" spans="4:13" x14ac:dyDescent="0.25">
      <c r="D7" s="4">
        <v>4587</v>
      </c>
      <c r="E7" s="6">
        <v>12</v>
      </c>
      <c r="F7" s="6">
        <f t="shared" si="0"/>
        <v>18</v>
      </c>
      <c r="G7" s="4">
        <v>125</v>
      </c>
      <c r="H7" s="4">
        <v>130</v>
      </c>
      <c r="I7" s="4">
        <v>130</v>
      </c>
      <c r="J7" s="4">
        <v>140</v>
      </c>
      <c r="M7" s="3"/>
    </row>
    <row r="8" spans="4:13" x14ac:dyDescent="0.25">
      <c r="D8" s="4">
        <v>9876</v>
      </c>
      <c r="E8" s="6">
        <v>11</v>
      </c>
      <c r="F8" s="6">
        <f t="shared" si="0"/>
        <v>16.5</v>
      </c>
      <c r="G8" s="4">
        <v>55</v>
      </c>
      <c r="H8" s="4">
        <v>60</v>
      </c>
      <c r="I8" s="4">
        <v>65</v>
      </c>
      <c r="J8" s="4">
        <v>80</v>
      </c>
      <c r="M8" s="3"/>
    </row>
    <row r="9" spans="4:13" x14ac:dyDescent="0.25">
      <c r="E9" s="6" t="s">
        <v>7</v>
      </c>
      <c r="F9" s="6"/>
      <c r="G9" s="4">
        <v>1.05</v>
      </c>
      <c r="H9" s="4">
        <v>1.03</v>
      </c>
      <c r="I9" s="4">
        <v>1.01</v>
      </c>
      <c r="J9" s="4">
        <v>1.02</v>
      </c>
      <c r="M9" s="3"/>
    </row>
    <row r="10" spans="4:13" x14ac:dyDescent="0.25">
      <c r="E10" s="6" t="s">
        <v>11</v>
      </c>
      <c r="F10" s="7">
        <v>1</v>
      </c>
      <c r="G10" s="4">
        <f>G9</f>
        <v>1.05</v>
      </c>
      <c r="H10" s="4">
        <f>G10*H9</f>
        <v>1.0815000000000001</v>
      </c>
      <c r="I10" s="4">
        <f t="shared" ref="I10:J10" si="1">H10*I9</f>
        <v>1.0923150000000001</v>
      </c>
      <c r="J10" s="4">
        <f t="shared" si="1"/>
        <v>1.1141613000000001</v>
      </c>
      <c r="M10" s="3"/>
    </row>
    <row r="11" spans="4:13" x14ac:dyDescent="0.25">
      <c r="G11" s="72" t="s">
        <v>2</v>
      </c>
      <c r="H11" s="72"/>
      <c r="I11" s="72"/>
      <c r="J11" s="72"/>
      <c r="K11" s="72"/>
      <c r="M11" s="3"/>
    </row>
    <row r="12" spans="4:13" x14ac:dyDescent="0.25">
      <c r="G12" s="4">
        <v>1</v>
      </c>
      <c r="H12" s="4">
        <v>2</v>
      </c>
      <c r="I12" s="4">
        <v>3</v>
      </c>
      <c r="J12" s="4">
        <v>4</v>
      </c>
    </row>
    <row r="13" spans="4:13" x14ac:dyDescent="0.25">
      <c r="D13" s="4">
        <v>1234</v>
      </c>
      <c r="G13" s="9">
        <v>100</v>
      </c>
      <c r="H13" s="9">
        <v>100</v>
      </c>
      <c r="I13" s="9">
        <v>100</v>
      </c>
      <c r="J13" s="9">
        <v>100</v>
      </c>
      <c r="K13" s="1"/>
    </row>
    <row r="14" spans="4:13" x14ac:dyDescent="0.25">
      <c r="D14" s="4">
        <v>2345</v>
      </c>
      <c r="G14" s="9">
        <v>100</v>
      </c>
      <c r="H14" s="9">
        <v>100</v>
      </c>
      <c r="I14" s="9">
        <v>100</v>
      </c>
      <c r="J14" s="9">
        <v>100</v>
      </c>
      <c r="K14" s="1"/>
    </row>
    <row r="15" spans="4:13" x14ac:dyDescent="0.25">
      <c r="D15" s="4">
        <v>4587</v>
      </c>
      <c r="G15" s="9">
        <v>100</v>
      </c>
      <c r="H15" s="9">
        <v>100</v>
      </c>
      <c r="I15" s="9">
        <v>100</v>
      </c>
      <c r="J15" s="9">
        <v>100</v>
      </c>
      <c r="K15" s="1"/>
    </row>
    <row r="16" spans="4:13" x14ac:dyDescent="0.25">
      <c r="D16" s="4">
        <v>9876</v>
      </c>
      <c r="G16" s="9">
        <v>100</v>
      </c>
      <c r="H16" s="9">
        <v>100</v>
      </c>
      <c r="I16" s="9">
        <v>100</v>
      </c>
      <c r="J16" s="9">
        <v>100</v>
      </c>
      <c r="K16" s="1"/>
    </row>
    <row r="17" spans="4:14" x14ac:dyDescent="0.25">
      <c r="F17" s="4" t="s">
        <v>16</v>
      </c>
      <c r="G17" s="71" t="s">
        <v>3</v>
      </c>
      <c r="H17" s="71"/>
      <c r="I17" s="71"/>
      <c r="J17" s="71"/>
    </row>
    <row r="18" spans="4:14" x14ac:dyDescent="0.25">
      <c r="D18" s="4">
        <v>1234</v>
      </c>
      <c r="F18" s="4">
        <v>42</v>
      </c>
      <c r="G18" s="31">
        <f t="shared" ref="G18:J21" si="2">F18+G13-G5</f>
        <v>52</v>
      </c>
      <c r="H18" s="31">
        <f t="shared" si="2"/>
        <v>57</v>
      </c>
      <c r="I18" s="31">
        <f t="shared" si="2"/>
        <v>57</v>
      </c>
      <c r="J18" s="31">
        <f t="shared" si="2"/>
        <v>52</v>
      </c>
      <c r="K18" s="2"/>
    </row>
    <row r="19" spans="4:14" x14ac:dyDescent="0.25">
      <c r="D19" s="4">
        <v>2345</v>
      </c>
      <c r="F19" s="4">
        <v>25</v>
      </c>
      <c r="G19" s="31">
        <f t="shared" si="2"/>
        <v>13</v>
      </c>
      <c r="H19" s="31">
        <f t="shared" si="2"/>
        <v>-7</v>
      </c>
      <c r="I19" s="31">
        <f t="shared" si="2"/>
        <v>-32</v>
      </c>
      <c r="J19" s="31">
        <f t="shared" si="2"/>
        <v>-62</v>
      </c>
      <c r="K19" s="2"/>
    </row>
    <row r="20" spans="4:14" x14ac:dyDescent="0.25">
      <c r="D20" s="4">
        <v>4587</v>
      </c>
      <c r="F20" s="4">
        <v>18</v>
      </c>
      <c r="G20" s="31">
        <f t="shared" si="2"/>
        <v>-7</v>
      </c>
      <c r="H20" s="31">
        <f t="shared" si="2"/>
        <v>-37</v>
      </c>
      <c r="I20" s="31">
        <f t="shared" si="2"/>
        <v>-67</v>
      </c>
      <c r="J20" s="31">
        <f t="shared" si="2"/>
        <v>-107</v>
      </c>
      <c r="K20" s="2"/>
    </row>
    <row r="21" spans="4:14" x14ac:dyDescent="0.25">
      <c r="D21" s="4">
        <v>9876</v>
      </c>
      <c r="F21" s="4">
        <v>10</v>
      </c>
      <c r="G21" s="31">
        <f t="shared" si="2"/>
        <v>55</v>
      </c>
      <c r="H21" s="31">
        <f t="shared" si="2"/>
        <v>95</v>
      </c>
      <c r="I21" s="31">
        <f t="shared" si="2"/>
        <v>130</v>
      </c>
      <c r="J21" s="31">
        <f t="shared" si="2"/>
        <v>150</v>
      </c>
      <c r="K21" s="2"/>
      <c r="M21" s="12">
        <v>0.06</v>
      </c>
      <c r="N21" t="s">
        <v>18</v>
      </c>
    </row>
    <row r="22" spans="4:14" x14ac:dyDescent="0.25">
      <c r="E22" t="s">
        <v>6</v>
      </c>
      <c r="F22" s="8">
        <f>SUM(F18:F21)</f>
        <v>95</v>
      </c>
      <c r="G22" s="9">
        <f>SUM(G18:G21)</f>
        <v>113</v>
      </c>
      <c r="H22" s="9">
        <f>SUM(H18:H21)</f>
        <v>108</v>
      </c>
      <c r="I22" s="9">
        <f>SUM(I18:I21)</f>
        <v>88</v>
      </c>
      <c r="J22" s="9">
        <f>SUM(J18:J21)</f>
        <v>33</v>
      </c>
      <c r="M22" s="13">
        <f>M21/4</f>
        <v>1.4999999999999999E-2</v>
      </c>
      <c r="N22" t="s">
        <v>19</v>
      </c>
    </row>
    <row r="23" spans="4:14" x14ac:dyDescent="0.25">
      <c r="D23">
        <v>100</v>
      </c>
      <c r="E23" t="s">
        <v>5</v>
      </c>
      <c r="F23" s="8">
        <f>$D$23</f>
        <v>100</v>
      </c>
      <c r="G23" s="8">
        <f t="shared" ref="G23:J23" si="3">$D$23</f>
        <v>100</v>
      </c>
      <c r="H23" s="8">
        <f t="shared" si="3"/>
        <v>100</v>
      </c>
      <c r="I23" s="8">
        <f t="shared" si="3"/>
        <v>100</v>
      </c>
      <c r="J23" s="8">
        <f t="shared" si="3"/>
        <v>100</v>
      </c>
      <c r="M23" s="1"/>
    </row>
    <row r="24" spans="4:14" x14ac:dyDescent="0.25">
      <c r="E24" s="4" t="s">
        <v>12</v>
      </c>
      <c r="K24" s="4">
        <f>0.5*(F25+J25)+SUM(G25:I25)*M22</f>
        <v>689.13912687499999</v>
      </c>
    </row>
    <row r="25" spans="4:14" x14ac:dyDescent="0.25">
      <c r="E25" s="4" t="s">
        <v>8</v>
      </c>
      <c r="F25" s="4">
        <f>SUMPRODUCT($E$5:$E$8,F18:F21)*F10</f>
        <v>904</v>
      </c>
      <c r="G25" s="4">
        <f>SUMPRODUCT($E$5:$E$8,G18:G21)*G10</f>
        <v>1147.6500000000001</v>
      </c>
      <c r="H25" s="4">
        <f>SUMPRODUCT($E$5:$E$8,H18:H21)*H10</f>
        <v>1144.2270000000001</v>
      </c>
      <c r="I25" s="4">
        <f>SUMPRODUCT($E$5:$E$8,I18:I21)*I10</f>
        <v>964.5141450000001</v>
      </c>
      <c r="J25" s="10">
        <f>SUMPRODUCT($E$5:$E$8,J18:J21)*J10</f>
        <v>376.58651940000004</v>
      </c>
      <c r="K25" s="4">
        <f>SUM(F25:J25)</f>
        <v>4536.9776644000003</v>
      </c>
    </row>
    <row r="26" spans="4:14" x14ac:dyDescent="0.25">
      <c r="E26" s="4" t="s">
        <v>9</v>
      </c>
      <c r="F26" s="4"/>
      <c r="G26" s="4">
        <f>SUMPRODUCT((G13:G16)-(G18:G21),$E$5:$E$8)*G10</f>
        <v>3052.35</v>
      </c>
      <c r="H26" s="4">
        <f>SUMPRODUCT((H13:H16)-(H18:H21),$E$5:$E$8)*H10</f>
        <v>3181.7730000000006</v>
      </c>
      <c r="I26" s="4">
        <f>SUMPRODUCT((I13:I16)-(I18:I21),$E$5:$E$8)*I10</f>
        <v>3404.7458550000006</v>
      </c>
      <c r="J26" s="10">
        <f>SUMPRODUCT((J13:J16)-(J18:J21),$E$5:$E$8)*J10</f>
        <v>4080.0586806000006</v>
      </c>
      <c r="K26" s="4">
        <f t="shared" ref="K26" si="4">SUM(F26:J26)</f>
        <v>13718.927535600002</v>
      </c>
    </row>
    <row r="27" spans="4:14" x14ac:dyDescent="0.25">
      <c r="K27" s="4">
        <f>SUM(K24:K26)</f>
        <v>18945.044326875002</v>
      </c>
    </row>
    <row r="28" spans="4:14" x14ac:dyDescent="0.25">
      <c r="E28" s="4" t="s">
        <v>10</v>
      </c>
      <c r="G28" s="4">
        <f>SUMPRODUCT(G5:G8,$E$5:$E$8)*G10*$F$2</f>
        <v>6002.3250000000007</v>
      </c>
      <c r="H28" s="4">
        <f>SUMPRODUCT(H5:H8,$E$5:$E$8)*H10*$F$2</f>
        <v>6545.7787500000013</v>
      </c>
      <c r="I28" s="4">
        <f>SUMPRODUCT(I5:I8,$E$5:$E$8)*I10*$F$2</f>
        <v>6840.6226875000011</v>
      </c>
      <c r="J28" s="4">
        <f>SUMPRODUCT(J5:J8,$E$5:$E$8)*J10*$F$2</f>
        <v>7595.7946627500005</v>
      </c>
      <c r="K28" s="4">
        <f>SUM(F28:J28)</f>
        <v>26984.52110025</v>
      </c>
    </row>
    <row r="29" spans="4:14" x14ac:dyDescent="0.25">
      <c r="K29" s="32">
        <f>K28-K27</f>
        <v>8039.4767733749977</v>
      </c>
    </row>
  </sheetData>
  <mergeCells count="5">
    <mergeCell ref="G2:J2"/>
    <mergeCell ref="G11:K11"/>
    <mergeCell ref="G17:J17"/>
    <mergeCell ref="E3:F3"/>
    <mergeCell ref="G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29"/>
  <sheetViews>
    <sheetView topLeftCell="A4" workbookViewId="0">
      <selection activeCell="M9" sqref="M9"/>
    </sheetView>
  </sheetViews>
  <sheetFormatPr defaultRowHeight="15" x14ac:dyDescent="0.25"/>
  <cols>
    <col min="4" max="4" width="13.140625" customWidth="1"/>
    <col min="5" max="5" width="9" customWidth="1"/>
    <col min="6" max="6" width="5.85546875" customWidth="1"/>
    <col min="7" max="10" width="6.7109375" customWidth="1"/>
    <col min="11" max="11" width="9.5703125" customWidth="1"/>
    <col min="12" max="12" width="4.5703125" customWidth="1"/>
    <col min="15" max="18" width="5.5703125" customWidth="1"/>
    <col min="19" max="19" width="2.28515625" customWidth="1"/>
    <col min="20" max="23" width="5.140625" customWidth="1"/>
  </cols>
  <sheetData>
    <row r="2" spans="4:13" x14ac:dyDescent="0.25">
      <c r="E2" s="4" t="s">
        <v>17</v>
      </c>
      <c r="F2" s="11">
        <v>1.5</v>
      </c>
      <c r="G2" s="71" t="s">
        <v>1</v>
      </c>
      <c r="H2" s="71"/>
      <c r="I2" s="71"/>
      <c r="J2" s="71"/>
    </row>
    <row r="3" spans="4:13" x14ac:dyDescent="0.25">
      <c r="E3" s="71" t="s">
        <v>4</v>
      </c>
      <c r="F3" s="71"/>
      <c r="G3" s="71" t="s">
        <v>14</v>
      </c>
      <c r="H3" s="71"/>
      <c r="I3" s="71"/>
      <c r="J3" s="71"/>
    </row>
    <row r="4" spans="4:13" ht="20.25" customHeight="1" thickBot="1" x14ac:dyDescent="0.3">
      <c r="D4" s="4" t="s">
        <v>15</v>
      </c>
      <c r="E4" s="5" t="s">
        <v>0</v>
      </c>
      <c r="F4" s="4" t="s">
        <v>13</v>
      </c>
      <c r="G4" s="15">
        <v>1</v>
      </c>
      <c r="H4" s="15">
        <v>2</v>
      </c>
      <c r="I4" s="15">
        <v>3</v>
      </c>
      <c r="J4" s="15">
        <v>4</v>
      </c>
    </row>
    <row r="5" spans="4:13" x14ac:dyDescent="0.25">
      <c r="D5" s="4">
        <v>1234</v>
      </c>
      <c r="E5" s="6">
        <v>9</v>
      </c>
      <c r="F5" s="26">
        <f>E5*$F$2</f>
        <v>13.5</v>
      </c>
      <c r="G5" s="18">
        <v>90</v>
      </c>
      <c r="H5" s="19">
        <v>95</v>
      </c>
      <c r="I5" s="19">
        <v>100</v>
      </c>
      <c r="J5" s="20">
        <v>105</v>
      </c>
      <c r="M5" s="3"/>
    </row>
    <row r="6" spans="4:13" x14ac:dyDescent="0.25">
      <c r="D6" s="4">
        <v>2345</v>
      </c>
      <c r="E6" s="6">
        <v>8</v>
      </c>
      <c r="F6" s="26">
        <f t="shared" ref="F6:F8" si="0">E6*$F$2</f>
        <v>12</v>
      </c>
      <c r="G6" s="21">
        <v>112</v>
      </c>
      <c r="H6" s="4">
        <v>120</v>
      </c>
      <c r="I6" s="4">
        <v>125</v>
      </c>
      <c r="J6" s="22">
        <v>130</v>
      </c>
      <c r="M6" s="3"/>
    </row>
    <row r="7" spans="4:13" x14ac:dyDescent="0.25">
      <c r="D7" s="4">
        <v>4587</v>
      </c>
      <c r="E7" s="6">
        <v>12</v>
      </c>
      <c r="F7" s="26">
        <f t="shared" si="0"/>
        <v>18</v>
      </c>
      <c r="G7" s="21">
        <v>125</v>
      </c>
      <c r="H7" s="4">
        <v>130</v>
      </c>
      <c r="I7" s="4">
        <v>130</v>
      </c>
      <c r="J7" s="22">
        <v>140</v>
      </c>
      <c r="M7" s="3"/>
    </row>
    <row r="8" spans="4:13" ht="15.75" thickBot="1" x14ac:dyDescent="0.3">
      <c r="D8" s="4">
        <v>9876</v>
      </c>
      <c r="E8" s="6">
        <v>11</v>
      </c>
      <c r="F8" s="26">
        <f t="shared" si="0"/>
        <v>16.5</v>
      </c>
      <c r="G8" s="23">
        <v>55</v>
      </c>
      <c r="H8" s="24">
        <v>60</v>
      </c>
      <c r="I8" s="24">
        <v>65</v>
      </c>
      <c r="J8" s="25">
        <v>80</v>
      </c>
      <c r="M8" s="3"/>
    </row>
    <row r="9" spans="4:13" ht="15.75" thickBot="1" x14ac:dyDescent="0.3">
      <c r="E9" s="6" t="s">
        <v>7</v>
      </c>
      <c r="F9" s="26"/>
      <c r="G9" s="28">
        <v>1.05</v>
      </c>
      <c r="H9" s="29">
        <v>1.03</v>
      </c>
      <c r="I9" s="29">
        <v>1.01</v>
      </c>
      <c r="J9" s="30">
        <v>1.02</v>
      </c>
      <c r="M9" s="3"/>
    </row>
    <row r="10" spans="4:13" x14ac:dyDescent="0.25">
      <c r="E10" s="6" t="s">
        <v>11</v>
      </c>
      <c r="F10" s="7">
        <v>1</v>
      </c>
      <c r="G10" s="27">
        <f>G9</f>
        <v>1.05</v>
      </c>
      <c r="H10" s="27">
        <f>G10*H9</f>
        <v>1.0815000000000001</v>
      </c>
      <c r="I10" s="27">
        <f t="shared" ref="I10:J10" si="1">H10*I9</f>
        <v>1.0923150000000001</v>
      </c>
      <c r="J10" s="27">
        <f t="shared" si="1"/>
        <v>1.1141613000000001</v>
      </c>
      <c r="M10" s="3"/>
    </row>
    <row r="11" spans="4:13" x14ac:dyDescent="0.25">
      <c r="G11" s="72" t="s">
        <v>2</v>
      </c>
      <c r="H11" s="72"/>
      <c r="I11" s="72"/>
      <c r="J11" s="72"/>
      <c r="K11" s="72"/>
      <c r="M11" s="3"/>
    </row>
    <row r="12" spans="4:13" x14ac:dyDescent="0.25">
      <c r="G12" s="4">
        <v>1</v>
      </c>
      <c r="H12" s="4">
        <v>2</v>
      </c>
      <c r="I12" s="4">
        <v>3</v>
      </c>
      <c r="J12" s="4">
        <v>4</v>
      </c>
    </row>
    <row r="13" spans="4:13" x14ac:dyDescent="0.25">
      <c r="D13" s="4">
        <v>1234</v>
      </c>
      <c r="G13" s="9">
        <v>0</v>
      </c>
      <c r="H13" s="9">
        <v>0</v>
      </c>
      <c r="I13" s="9">
        <v>0</v>
      </c>
      <c r="J13" s="9">
        <v>0</v>
      </c>
      <c r="K13" s="1"/>
    </row>
    <row r="14" spans="4:13" x14ac:dyDescent="0.25">
      <c r="D14" s="4">
        <v>2345</v>
      </c>
      <c r="G14" s="9">
        <v>0</v>
      </c>
      <c r="H14" s="9">
        <v>0</v>
      </c>
      <c r="I14" s="9">
        <v>0</v>
      </c>
      <c r="J14" s="9">
        <v>0</v>
      </c>
      <c r="K14" s="1"/>
    </row>
    <row r="15" spans="4:13" x14ac:dyDescent="0.25">
      <c r="D15" s="4">
        <v>4587</v>
      </c>
      <c r="G15" s="9">
        <v>0</v>
      </c>
      <c r="H15" s="9">
        <v>0</v>
      </c>
      <c r="I15" s="9">
        <v>0</v>
      </c>
      <c r="J15" s="9">
        <v>0</v>
      </c>
      <c r="K15" s="1"/>
    </row>
    <row r="16" spans="4:13" x14ac:dyDescent="0.25">
      <c r="D16" s="4">
        <v>9876</v>
      </c>
      <c r="G16" s="9">
        <v>0</v>
      </c>
      <c r="H16" s="9">
        <v>0</v>
      </c>
      <c r="I16" s="9">
        <v>0</v>
      </c>
      <c r="J16" s="9">
        <v>0</v>
      </c>
      <c r="K16" s="1"/>
    </row>
    <row r="17" spans="4:14" ht="15.75" thickBot="1" x14ac:dyDescent="0.3">
      <c r="F17" s="15" t="s">
        <v>16</v>
      </c>
      <c r="G17" s="73" t="s">
        <v>3</v>
      </c>
      <c r="H17" s="73"/>
      <c r="I17" s="73"/>
      <c r="J17" s="73"/>
    </row>
    <row r="18" spans="4:14" x14ac:dyDescent="0.25">
      <c r="D18" s="4">
        <v>1234</v>
      </c>
      <c r="F18" s="18">
        <v>42</v>
      </c>
      <c r="G18" s="19">
        <f t="shared" ref="G18:J21" si="2">F18+G13-G5</f>
        <v>-48</v>
      </c>
      <c r="H18" s="19">
        <f t="shared" si="2"/>
        <v>-143</v>
      </c>
      <c r="I18" s="19">
        <f t="shared" si="2"/>
        <v>-243</v>
      </c>
      <c r="J18" s="20">
        <f t="shared" si="2"/>
        <v>-348</v>
      </c>
      <c r="K18" s="2"/>
    </row>
    <row r="19" spans="4:14" x14ac:dyDescent="0.25">
      <c r="D19" s="4">
        <v>2345</v>
      </c>
      <c r="F19" s="21">
        <v>25</v>
      </c>
      <c r="G19" s="4">
        <f t="shared" si="2"/>
        <v>-87</v>
      </c>
      <c r="H19" s="4">
        <f t="shared" si="2"/>
        <v>-207</v>
      </c>
      <c r="I19" s="4">
        <f t="shared" si="2"/>
        <v>-332</v>
      </c>
      <c r="J19" s="22">
        <f t="shared" si="2"/>
        <v>-462</v>
      </c>
      <c r="K19" s="2"/>
    </row>
    <row r="20" spans="4:14" x14ac:dyDescent="0.25">
      <c r="D20" s="4">
        <v>4587</v>
      </c>
      <c r="F20" s="21">
        <v>18</v>
      </c>
      <c r="G20" s="4">
        <f t="shared" si="2"/>
        <v>-107</v>
      </c>
      <c r="H20" s="4">
        <f t="shared" si="2"/>
        <v>-237</v>
      </c>
      <c r="I20" s="4">
        <f t="shared" si="2"/>
        <v>-367</v>
      </c>
      <c r="J20" s="22">
        <f t="shared" si="2"/>
        <v>-507</v>
      </c>
      <c r="K20" s="2"/>
    </row>
    <row r="21" spans="4:14" ht="15.75" thickBot="1" x14ac:dyDescent="0.3">
      <c r="D21" s="4">
        <v>9876</v>
      </c>
      <c r="F21" s="23">
        <v>10</v>
      </c>
      <c r="G21" s="24">
        <f t="shared" si="2"/>
        <v>-45</v>
      </c>
      <c r="H21" s="24">
        <f t="shared" si="2"/>
        <v>-105</v>
      </c>
      <c r="I21" s="24">
        <f t="shared" si="2"/>
        <v>-170</v>
      </c>
      <c r="J21" s="25">
        <f t="shared" si="2"/>
        <v>-250</v>
      </c>
      <c r="K21" s="2"/>
      <c r="M21" s="12">
        <v>0.06</v>
      </c>
      <c r="N21" t="s">
        <v>18</v>
      </c>
    </row>
    <row r="22" spans="4:14" x14ac:dyDescent="0.25">
      <c r="E22" t="s">
        <v>6</v>
      </c>
      <c r="F22" s="16">
        <f>SUM(F18:F21)</f>
        <v>95</v>
      </c>
      <c r="G22" s="17">
        <f>SUM(G18:G21)</f>
        <v>-287</v>
      </c>
      <c r="H22" s="17">
        <f>SUM(H18:H21)</f>
        <v>-692</v>
      </c>
      <c r="I22" s="17">
        <f>SUM(I18:I21)</f>
        <v>-1112</v>
      </c>
      <c r="J22" s="17">
        <f>SUM(J18:J21)</f>
        <v>-1567</v>
      </c>
      <c r="M22" s="13">
        <f>M21/4</f>
        <v>1.4999999999999999E-2</v>
      </c>
      <c r="N22" t="s">
        <v>19</v>
      </c>
    </row>
    <row r="23" spans="4:14" x14ac:dyDescent="0.25">
      <c r="D23">
        <v>100</v>
      </c>
      <c r="E23" t="s">
        <v>5</v>
      </c>
      <c r="F23" s="8">
        <f>$D$23</f>
        <v>100</v>
      </c>
      <c r="G23" s="8">
        <f t="shared" ref="G23:J23" si="3">$D$23</f>
        <v>100</v>
      </c>
      <c r="H23" s="8">
        <f t="shared" si="3"/>
        <v>100</v>
      </c>
      <c r="I23" s="8">
        <f t="shared" si="3"/>
        <v>100</v>
      </c>
      <c r="J23" s="8">
        <f t="shared" si="3"/>
        <v>100</v>
      </c>
      <c r="M23" s="1"/>
    </row>
    <row r="24" spans="4:14" x14ac:dyDescent="0.25">
      <c r="E24" s="4" t="s">
        <v>12</v>
      </c>
      <c r="K24" s="4">
        <f>0.5*(F25+J25)+SUM(G25:I25)*M22</f>
        <v>-8613.5479731250016</v>
      </c>
    </row>
    <row r="25" spans="4:14" x14ac:dyDescent="0.25">
      <c r="E25" s="4" t="s">
        <v>8</v>
      </c>
      <c r="F25" s="4">
        <f>SUMPRODUCT($E$5:$E$8,F18:F21)*F10</f>
        <v>904</v>
      </c>
      <c r="G25" s="4">
        <f>SUMPRODUCT($E$5:$E$8,G18:G21)*G10</f>
        <v>-3052.35</v>
      </c>
      <c r="H25" s="4">
        <f>SUMPRODUCT($E$5:$E$8,H18:H21)*H10</f>
        <v>-7507.773000000001</v>
      </c>
      <c r="I25" s="4">
        <f>SUMPRODUCT($E$5:$E$8,I18:I21)*I10</f>
        <v>-12143.265855000001</v>
      </c>
      <c r="J25" s="10">
        <f>SUMPRODUCT($E$5:$E$8,J18:J21)*J10</f>
        <v>-17449.994280600004</v>
      </c>
      <c r="K25" s="4">
        <f>SUM(F25:J25)</f>
        <v>-39249.383135600008</v>
      </c>
    </row>
    <row r="26" spans="4:14" x14ac:dyDescent="0.25">
      <c r="E26" s="4" t="s">
        <v>9</v>
      </c>
      <c r="F26" s="4"/>
      <c r="G26" s="4">
        <f>SUMPRODUCT((G13:G16)-(G18:G21),$E$5:$E$8)*G10</f>
        <v>3052.35</v>
      </c>
      <c r="H26" s="4">
        <f>SUMPRODUCT((H13:H16)-(H18:H21),$E$5:$E$8)*H10</f>
        <v>7507.773000000001</v>
      </c>
      <c r="I26" s="4">
        <f>SUMPRODUCT((I13:I16)-(I18:I21),$E$5:$E$8)*I10</f>
        <v>12143.265855000001</v>
      </c>
      <c r="J26" s="10">
        <f>SUMPRODUCT((J13:J16)-(J18:J21),$E$5:$E$8)*J10</f>
        <v>17449.994280600004</v>
      </c>
      <c r="K26" s="4">
        <f t="shared" ref="K26" si="4">SUM(F26:J26)</f>
        <v>40153.383135600008</v>
      </c>
    </row>
    <row r="27" spans="4:14" x14ac:dyDescent="0.25">
      <c r="K27" s="4">
        <f>SUM(K24:K26)</f>
        <v>-7709.5479731250016</v>
      </c>
    </row>
    <row r="28" spans="4:14" x14ac:dyDescent="0.25">
      <c r="E28" s="4" t="s">
        <v>10</v>
      </c>
      <c r="G28" s="4">
        <f>SUMPRODUCT(G5:G8,$E$5:$E$8)*G10*$F$2</f>
        <v>6002.3250000000007</v>
      </c>
      <c r="H28" s="4">
        <f>SUMPRODUCT(H5:H8,$E$5:$E$8)*H10*$F$2</f>
        <v>6545.7787500000013</v>
      </c>
      <c r="I28" s="4">
        <f>SUMPRODUCT(I5:I8,$E$5:$E$8)*I10*$F$2</f>
        <v>6840.6226875000011</v>
      </c>
      <c r="J28" s="4">
        <f>SUMPRODUCT(J5:J8,$E$5:$E$8)*J10*$F$2</f>
        <v>7595.7946627500005</v>
      </c>
      <c r="K28" s="4">
        <f>SUM(F28:J28)</f>
        <v>26984.52110025</v>
      </c>
    </row>
    <row r="29" spans="4:14" x14ac:dyDescent="0.25">
      <c r="K29" s="14">
        <f>K28-K27</f>
        <v>34694.069073375002</v>
      </c>
    </row>
  </sheetData>
  <mergeCells count="5">
    <mergeCell ref="G2:J2"/>
    <mergeCell ref="E3:F3"/>
    <mergeCell ref="G3:J3"/>
    <mergeCell ref="G11:K11"/>
    <mergeCell ref="G17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Heuristic 1</vt:lpstr>
      <vt:lpstr>Heuristic 2</vt:lpstr>
      <vt:lpstr>Use Solver</vt:lpstr>
      <vt:lpstr>Sheet2</vt:lpstr>
      <vt:lpstr>Sheet3</vt:lpstr>
    </vt:vector>
  </TitlesOfParts>
  <Company>TUI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jelson</dc:creator>
  <cp:lastModifiedBy>thomas chester</cp:lastModifiedBy>
  <dcterms:created xsi:type="dcterms:W3CDTF">2011-04-13T20:36:42Z</dcterms:created>
  <dcterms:modified xsi:type="dcterms:W3CDTF">2016-08-21T01:53:43Z</dcterms:modified>
</cp:coreProperties>
</file>