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me Depot Data Case" sheetId="1" r:id="rId1"/>
    <sheet name="HD Stock Info" sheetId="2" r:id="rId2"/>
    <sheet name="HD Bond Info" sheetId="3" r:id="rId3"/>
  </sheets>
  <definedNames>
    <definedName name="financials?query_income_statement" localSheetId="0">'Home Depot Data Case'!$A$2:$E$63</definedName>
  </definedNames>
  <calcPr fullCalcOnLoad="1"/>
</workbook>
</file>

<file path=xl/sharedStrings.xml><?xml version="1.0" encoding="utf-8"?>
<sst xmlns="http://schemas.openxmlformats.org/spreadsheetml/2006/main" count="203" uniqueCount="114">
  <si>
    <t>Annual Income Statement (values in 000's) Get Quarterly Data</t>
  </si>
  <si>
    <t>Period Ending:</t>
  </si>
  <si>
    <t>Number of shares outstanding</t>
  </si>
  <si>
    <t>Total Revenue</t>
  </si>
  <si>
    <t>Market price per share</t>
  </si>
  <si>
    <t>Cost of Revenue</t>
  </si>
  <si>
    <t>Net debt</t>
  </si>
  <si>
    <t>Gross Profit</t>
  </si>
  <si>
    <t>Market value of equity</t>
  </si>
  <si>
    <t>Operating Expenses</t>
  </si>
  <si>
    <t>Debt/Equity</t>
  </si>
  <si>
    <t>Sales, General and Admin.</t>
  </si>
  <si>
    <t>Non-Recurring Items</t>
  </si>
  <si>
    <t>ru</t>
  </si>
  <si>
    <t>Other Operating Items</t>
  </si>
  <si>
    <t>rd</t>
  </si>
  <si>
    <t>Operating Income</t>
  </si>
  <si>
    <t>Add'l income/expense items</t>
  </si>
  <si>
    <t>Earnings Before Interest and Tax</t>
  </si>
  <si>
    <t>Interest Expense</t>
  </si>
  <si>
    <t>Earnings Before Tax</t>
  </si>
  <si>
    <t>Income Tax</t>
  </si>
  <si>
    <t>rE</t>
  </si>
  <si>
    <t>Minority Interest</t>
  </si>
  <si>
    <t>Equity Earnings/Loss Unconsolidated Subsidiary</t>
  </si>
  <si>
    <t>Net Income-Cont. Operations</t>
  </si>
  <si>
    <t>Net Income</t>
  </si>
  <si>
    <t>Net Income Applicable to Common Shareholders</t>
  </si>
  <si>
    <t>Annual Balance sheet (values in 000's) Get Quarterly Data</t>
  </si>
  <si>
    <t>r WACC</t>
  </si>
  <si>
    <t>Current Assets</t>
  </si>
  <si>
    <t>Cash and Cash Equivalents</t>
  </si>
  <si>
    <t>Short-Term Investments</t>
  </si>
  <si>
    <t>Net Receivables</t>
  </si>
  <si>
    <t>Inventory</t>
  </si>
  <si>
    <t>Other Current Assets</t>
  </si>
  <si>
    <t>Scenario 1:</t>
  </si>
  <si>
    <t>Total Current Assets</t>
  </si>
  <si>
    <t>Issuing $1 billion in debt to repurchase stock</t>
  </si>
  <si>
    <t>Long-Term Assets</t>
  </si>
  <si>
    <t>This will reduce the amount of equity and increase the amount of debt</t>
  </si>
  <si>
    <t>Long-Term Investments</t>
  </si>
  <si>
    <t>Debt</t>
  </si>
  <si>
    <t>Fixed Assets</t>
  </si>
  <si>
    <t>Equity</t>
  </si>
  <si>
    <t>Goodwill</t>
  </si>
  <si>
    <t>D/E</t>
  </si>
  <si>
    <t>Intangible Assets</t>
  </si>
  <si>
    <t>Other Assets</t>
  </si>
  <si>
    <t>Deferred Asset Charges</t>
  </si>
  <si>
    <t>Total Assets</t>
  </si>
  <si>
    <t>rWACC</t>
  </si>
  <si>
    <t>Current Liabilities</t>
  </si>
  <si>
    <t>Scenario 2:</t>
  </si>
  <si>
    <t>Accounts Payable</t>
  </si>
  <si>
    <t>Issuing $1 billion in stock to repurchase debt</t>
  </si>
  <si>
    <t>Short-Term Debt / Current Portion of Long-Term Debt</t>
  </si>
  <si>
    <t>This will reduce the amount of debt and increase the amount of equity</t>
  </si>
  <si>
    <t>Other Current Liabilities</t>
  </si>
  <si>
    <t>Total Current Liabilities</t>
  </si>
  <si>
    <t>Long-Term Debt</t>
  </si>
  <si>
    <t>Other Liabilities</t>
  </si>
  <si>
    <t>Deferred Liability Charges</t>
  </si>
  <si>
    <t>Misc. Stocks</t>
  </si>
  <si>
    <t>Total Liabilities</t>
  </si>
  <si>
    <t>Stock Holders Equity</t>
  </si>
  <si>
    <t>Common Stocks</t>
  </si>
  <si>
    <t>Capital Surplus</t>
  </si>
  <si>
    <t>Retained Earnings</t>
  </si>
  <si>
    <t>Treasury Stock</t>
  </si>
  <si>
    <t>Other Equity</t>
  </si>
  <si>
    <t>Total Equity</t>
  </si>
  <si>
    <t>Total Liabilities &amp; Equity</t>
  </si>
  <si>
    <t>Research &amp; Development</t>
  </si>
  <si>
    <t>Name</t>
  </si>
  <si>
    <t>Maturity Date</t>
  </si>
  <si>
    <t>Credit Quality</t>
  </si>
  <si>
    <t>Price</t>
  </si>
  <si>
    <t>Coupon %</t>
  </si>
  <si>
    <t>Coupon Type</t>
  </si>
  <si>
    <t>(Fixed/Floating)</t>
  </si>
  <si>
    <t>Callable</t>
  </si>
  <si>
    <t>Yield to</t>
  </si>
  <si>
    <t>Maturity %</t>
  </si>
  <si>
    <t>Amount $</t>
  </si>
  <si>
    <t>Worst %</t>
  </si>
  <si>
    <t>Hm Depot 5.4%</t>
  </si>
  <si>
    <t>---</t>
  </si>
  <si>
    <t>Fixed</t>
  </si>
  <si>
    <t>No</t>
  </si>
  <si>
    <t>Hm Depot 5.875%</t>
  </si>
  <si>
    <t>Hm Depot 2.625%</t>
  </si>
  <si>
    <t>Hm Depot 4.25%</t>
  </si>
  <si>
    <t>Hm Depot 2.25%</t>
  </si>
  <si>
    <t>Hm Depot 3.75%</t>
  </si>
  <si>
    <t>Hm Depot 3.35%</t>
  </si>
  <si>
    <t>Hm Depot 2%</t>
  </si>
  <si>
    <t>Hm Depot 2.7%</t>
  </si>
  <si>
    <t>Hm Depot 4.875%</t>
  </si>
  <si>
    <t>Hm Depot 4.4%</t>
  </si>
  <si>
    <t>Hm Depot 4.2%</t>
  </si>
  <si>
    <t>Yes</t>
  </si>
  <si>
    <t>Hm Depot 5.95%</t>
  </si>
  <si>
    <t>Hm Depot</t>
  </si>
  <si>
    <t>FRN</t>
  </si>
  <si>
    <t>Hm Depot 3.95%</t>
  </si>
  <si>
    <t>Question 2</t>
  </si>
  <si>
    <t>Question 3</t>
  </si>
  <si>
    <t>Question 4</t>
  </si>
  <si>
    <t>Question 5</t>
  </si>
  <si>
    <t>6)  The explanation I would provide my boss would explain that the cost of capital and overall capital structure</t>
  </si>
  <si>
    <t xml:space="preserve">relate to the financial health of any compan, and is very relevant to the decision of changing a firm's debt level. </t>
  </si>
  <si>
    <t xml:space="preserve">In the Home Depot example, </t>
  </si>
  <si>
    <t xml:space="preserve">7) In regards to the results of question 5, the implicit assumptions made are that the capital markets are perfect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</si>
</sst>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Income Tax at &quot;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"/>
    <numFmt numFmtId="175" formatCode="#,##0.0"/>
    <numFmt numFmtId="176" formatCode="0.0000%"/>
    <numFmt numFmtId="177" formatCode="0.00000000000000%"/>
    <numFmt numFmtId="178" formatCode="0.000000%"/>
    <numFmt numFmtId="179" formatCode="0.00000%"/>
    <numFmt numFmtId="180" formatCode="0.00000000000000000%"/>
    <numFmt numFmtId="181" formatCode="0.0000000000000000%"/>
    <numFmt numFmtId="182" formatCode="0.0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0.000%"/>
    <numFmt numFmtId="191" formatCode="#,##0.0_);[Red]\(#,##0.0\)"/>
    <numFmt numFmtId="192" formatCode="&quot;$&quot;#,##0.0_);[Red]\(&quot;$&quot;#,##0.0\)"/>
  </numFmts>
  <fonts count="47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b/>
      <sz val="11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rgb="FFFF00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>
        <color rgb="FF66666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/>
    </xf>
    <xf numFmtId="6" fontId="45" fillId="0" borderId="0" xfId="0" applyNumberFormat="1" applyFont="1" applyBorder="1" applyAlignment="1">
      <alignment/>
    </xf>
    <xf numFmtId="0" fontId="45" fillId="0" borderId="12" xfId="0" applyFont="1" applyBorder="1" applyAlignment="1">
      <alignment/>
    </xf>
    <xf numFmtId="8" fontId="45" fillId="0" borderId="13" xfId="0" applyNumberFormat="1" applyFont="1" applyBorder="1" applyAlignment="1">
      <alignment/>
    </xf>
    <xf numFmtId="6" fontId="45" fillId="0" borderId="13" xfId="0" applyNumberFormat="1" applyFont="1" applyBorder="1" applyAlignment="1">
      <alignment/>
    </xf>
    <xf numFmtId="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10" fontId="45" fillId="0" borderId="0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8" fontId="45" fillId="0" borderId="0" xfId="0" applyNumberFormat="1" applyFont="1" applyBorder="1" applyAlignment="1">
      <alignment/>
    </xf>
    <xf numFmtId="10" fontId="45" fillId="0" borderId="0" xfId="61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14" fontId="44" fillId="0" borderId="10" xfId="0" applyNumberFormat="1" applyFont="1" applyBorder="1" applyAlignment="1">
      <alignment/>
    </xf>
    <xf numFmtId="14" fontId="44" fillId="0" borderId="0" xfId="0" applyNumberFormat="1" applyFont="1" applyBorder="1" applyAlignment="1">
      <alignment/>
    </xf>
    <xf numFmtId="0" fontId="44" fillId="0" borderId="11" xfId="0" applyFont="1" applyBorder="1" applyAlignment="1">
      <alignment/>
    </xf>
    <xf numFmtId="3" fontId="44" fillId="0" borderId="15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6" fontId="44" fillId="0" borderId="0" xfId="0" applyNumberFormat="1" applyFont="1" applyBorder="1" applyAlignment="1">
      <alignment/>
    </xf>
    <xf numFmtId="43" fontId="45" fillId="0" borderId="10" xfId="42" applyFont="1" applyBorder="1" applyAlignment="1">
      <alignment/>
    </xf>
    <xf numFmtId="40" fontId="45" fillId="0" borderId="10" xfId="42" applyNumberFormat="1" applyFont="1" applyBorder="1" applyAlignment="1">
      <alignment/>
    </xf>
    <xf numFmtId="40" fontId="44" fillId="0" borderId="10" xfId="42" applyNumberFormat="1" applyFont="1" applyBorder="1" applyAlignment="1">
      <alignment/>
    </xf>
    <xf numFmtId="38" fontId="45" fillId="0" borderId="10" xfId="42" applyNumberFormat="1" applyFont="1" applyBorder="1" applyAlignment="1">
      <alignment/>
    </xf>
    <xf numFmtId="38" fontId="44" fillId="0" borderId="10" xfId="42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6" fillId="0" borderId="0" xfId="54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36" fillId="33" borderId="0" xfId="54" applyFill="1" applyAlignment="1">
      <alignment vertical="center" wrapText="1"/>
    </xf>
    <xf numFmtId="14" fontId="1" fillId="33" borderId="0" xfId="0" applyNumberFormat="1" applyFont="1" applyFill="1" applyAlignment="1">
      <alignment vertical="center" wrapText="1"/>
    </xf>
    <xf numFmtId="4" fontId="1" fillId="33" borderId="0" xfId="0" applyNumberFormat="1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44" fillId="33" borderId="18" xfId="0" applyFont="1" applyFill="1" applyBorder="1" applyAlignment="1">
      <alignment/>
    </xf>
    <xf numFmtId="0" fontId="45" fillId="0" borderId="11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44" fillId="0" borderId="19" xfId="0" applyFont="1" applyBorder="1" applyAlignment="1">
      <alignment horizontal="center"/>
    </xf>
    <xf numFmtId="10" fontId="44" fillId="33" borderId="18" xfId="61" applyNumberFormat="1" applyFont="1" applyFill="1" applyBorder="1" applyAlignment="1">
      <alignment/>
    </xf>
    <xf numFmtId="0" fontId="46" fillId="34" borderId="0" xfId="0" applyFont="1" applyFill="1" applyAlignment="1">
      <alignment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11</xdr:row>
      <xdr:rowOff>28575</xdr:rowOff>
    </xdr:from>
    <xdr:to>
      <xdr:col>10</xdr:col>
      <xdr:colOff>390525</xdr:colOff>
      <xdr:row>13</xdr:row>
      <xdr:rowOff>142875</xdr:rowOff>
    </xdr:to>
    <xdr:pic>
      <xdr:nvPicPr>
        <xdr:cNvPr id="1" name="Picture 1" descr="Equation 14.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2162175"/>
          <a:ext cx="415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18</xdr:row>
      <xdr:rowOff>38100</xdr:rowOff>
    </xdr:from>
    <xdr:to>
      <xdr:col>9</xdr:col>
      <xdr:colOff>542925</xdr:colOff>
      <xdr:row>20</xdr:row>
      <xdr:rowOff>123825</xdr:rowOff>
    </xdr:to>
    <xdr:pic>
      <xdr:nvPicPr>
        <xdr:cNvPr id="2" name="Picture 2" descr="Equation 14.7 and 14.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3533775"/>
          <a:ext cx="3676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62</xdr:row>
      <xdr:rowOff>104775</xdr:rowOff>
    </xdr:from>
    <xdr:to>
      <xdr:col>10</xdr:col>
      <xdr:colOff>304800</xdr:colOff>
      <xdr:row>67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1753850"/>
          <a:ext cx="6353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23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244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quicktake.morningstar.com/StockNet/Bondsquote.aspx?cid=0C00000BB5&amp;bid=09db65ea9d26041b320967c2d9191b5f&amp;bname=Hm+Depot+5.4%25+%7c+Maturity%3a2016&amp;ticker=HD&amp;country=USA&amp;clientid=dotcom" TargetMode="External" /><Relationship Id="rId2" Type="http://schemas.openxmlformats.org/officeDocument/2006/relationships/hyperlink" Target="http://quicktake.morningstar.com/StockNet/Bondsquote.aspx?cid=0C00000BB5&amp;bid=09db65ea9d26041b644453391d82de18&amp;bname=Hm+Depot+5.875%25+%7c+Maturity%3a2036&amp;ticker=HD&amp;country=USA&amp;clientid=dotcom" TargetMode="External" /><Relationship Id="rId3" Type="http://schemas.openxmlformats.org/officeDocument/2006/relationships/hyperlink" Target="http://quicktake.morningstar.com/StockNet/Bondsquote.aspx?cid=0C00000BB5&amp;bid=4a2037dcdae60924a8c4f20fea3b3d0f&amp;bname=Hm+Depot+2.625%25+%7c+Maturity%3a2022&amp;ticker=HD&amp;country=USA&amp;clientid=dotcom" TargetMode="External" /><Relationship Id="rId4" Type="http://schemas.openxmlformats.org/officeDocument/2006/relationships/hyperlink" Target="http://quicktake.morningstar.com/StockNet/Bondsquote.aspx?cid=0C00000BB5&amp;bid=4a2037dcdae60924c3a256eb22fdf7d2&amp;bname=Hm+Depot+4.25%25+%7c+Maturity%3a2046&amp;ticker=HD&amp;country=USA&amp;clientid=dotcom" TargetMode="External" /><Relationship Id="rId5" Type="http://schemas.openxmlformats.org/officeDocument/2006/relationships/hyperlink" Target="http://quicktake.morningstar.com/StockNet/Bondsquote.aspx?cid=0C00000BB5&amp;bid=da33c57d3c573ebb64e85eb13af05eca&amp;bname=Hm+Depot+2.25%25+%7c+Maturity%3a2018&amp;ticker=HD&amp;country=USA&amp;clientid=dotcom" TargetMode="External" /><Relationship Id="rId6" Type="http://schemas.openxmlformats.org/officeDocument/2006/relationships/hyperlink" Target="http://quicktake.morningstar.com/StockNet/Bondsquote.aspx?cid=0C00000BB5&amp;bid=da33c57d3c573ebb113c8d80e4675874&amp;bname=Hm+Depot+3.75%25+%7c+Maturity%3a2024&amp;ticker=HD&amp;country=USA&amp;clientid=dotcom" TargetMode="External" /><Relationship Id="rId7" Type="http://schemas.openxmlformats.org/officeDocument/2006/relationships/hyperlink" Target="http://quicktake.morningstar.com/StockNet/Bondsquote.aspx?cid=0C00000BB5&amp;bid=5dda5dd7c4d00069f4e0199713a01aa2&amp;bname=Hm+Depot+3.35%25+%7c+Maturity%3a2025&amp;ticker=HD&amp;country=USA&amp;clientid=dotcom" TargetMode="External" /><Relationship Id="rId8" Type="http://schemas.openxmlformats.org/officeDocument/2006/relationships/hyperlink" Target="http://quicktake.morningstar.com/StockNet/Bondsquote.aspx?cid=0C00000BB5&amp;bid=718426e498a27e89fc8bccca6cfac22e&amp;bname=Hm+Depot+2%25+%7c+Maturity%3a2019&amp;ticker=HD&amp;country=USA&amp;clientid=dotcom" TargetMode="External" /><Relationship Id="rId9" Type="http://schemas.openxmlformats.org/officeDocument/2006/relationships/hyperlink" Target="http://quicktake.morningstar.com/StockNet/Bondsquote.aspx?cid=0C00000BB5&amp;bid=3df582055cd433ba420e6bd32a0b7d2d&amp;bname=Hm+Depot+2.7%25+%7c+Maturity%3a2023&amp;ticker=HD&amp;country=USA&amp;clientid=dotcom" TargetMode="External" /><Relationship Id="rId10" Type="http://schemas.openxmlformats.org/officeDocument/2006/relationships/hyperlink" Target="http://quicktake.morningstar.com/StockNet/Bondsquote.aspx?cid=0C00000BB5&amp;bid=da33c57d3c573ebb87c0b23ec20c9d5a&amp;bname=Hm+Depot+4.875%25+%7c+Maturity%3a2044&amp;ticker=HD&amp;country=USA&amp;clientid=dotcom" TargetMode="External" /><Relationship Id="rId11" Type="http://schemas.openxmlformats.org/officeDocument/2006/relationships/hyperlink" Target="http://quicktake.morningstar.com/StockNet/Bondsquote.aspx?cid=0C00000BB5&amp;bid=718426e498a27e891bdc8fda36547bb5&amp;bname=Hm+Depot+4.4%25+%7c+Maturity%3a2045&amp;ticker=HD&amp;country=USA&amp;clientid=dotcom" TargetMode="External" /><Relationship Id="rId12" Type="http://schemas.openxmlformats.org/officeDocument/2006/relationships/hyperlink" Target="http://quicktake.morningstar.com/StockNet/Bondsquote.aspx?cid=0C00000BB5&amp;bid=3df582055cd433badf23da19f973cdad&amp;bname=Hm+Depot+4.2%25+%7c+Maturity%3a2043&amp;ticker=HD&amp;country=USA&amp;clientid=dotcom" TargetMode="External" /><Relationship Id="rId13" Type="http://schemas.openxmlformats.org/officeDocument/2006/relationships/hyperlink" Target="http://quicktake.morningstar.com/StockNet/Bondsquote.aspx?cid=0C00000BB5&amp;bid=36ee2e21e64cda2050b3d41547b135f5&amp;bname=Hm+Depot+4.4%25+%7c+Maturity%3a2021&amp;ticker=HD&amp;country=USA&amp;clientid=dotcom" TargetMode="External" /><Relationship Id="rId14" Type="http://schemas.openxmlformats.org/officeDocument/2006/relationships/hyperlink" Target="http://quicktake.morningstar.com/StockNet/Bondsquote.aspx?cid=0C00000BB5&amp;bid=36ee2e21e64cda201a98bf76ece97c45&amp;bname=Hm+Depot+5.95%25+%7c+Maturity%3a2041&amp;ticker=HD&amp;country=USA&amp;clientid=dotcom" TargetMode="External" /><Relationship Id="rId15" Type="http://schemas.openxmlformats.org/officeDocument/2006/relationships/hyperlink" Target="http://quicktake.morningstar.com/StockNet/Bondsquote.aspx?cid=0C00000BB5&amp;bid=5dda5dd7c4d00069269a9b3bd37e29f2&amp;bname=Hm+Depot+%7c+Maturity%3a2017&amp;ticker=HD&amp;country=USA&amp;clientid=dotcom" TargetMode="External" /><Relationship Id="rId16" Type="http://schemas.openxmlformats.org/officeDocument/2006/relationships/hyperlink" Target="http://quicktake.morningstar.com/StockNet/Bondsquote.aspx?cid=0C00000BB5&amp;bid=d6a353d8bc64d2ef71e419b6171c27d6&amp;bname=Hm+Depot+3.95%25+%7c+Maturity%3a2020&amp;ticker=HD&amp;country=USA&amp;clientid=dotcom" TargetMode="External" /><Relationship Id="rId17" Type="http://schemas.openxmlformats.org/officeDocument/2006/relationships/hyperlink" Target="http://quicktake.morningstar.com/StockNet/Bondsquote.aspx?cid=0C00000BB5&amp;bid=d6a353d8bc64d2ef546a00533e6a9b7b&amp;bname=Hm+Depot+5.4%25+%7c+Maturity%3a2040&amp;ticker=HD&amp;country=USA&amp;clientid=dotcom" TargetMode="External" /><Relationship Id="rId18" Type="http://schemas.openxmlformats.org/officeDocument/2006/relationships/hyperlink" Target="http://quicktake.morningstar.com/StockNet/Bondsquote.aspx?cid=0C00000BB5&amp;bid=a2fbdb66920f6327db05bfdcc5b69424&amp;bname=Hm+Depot+5.95%25+%7c+Maturity%3a2041&amp;ticker=HD&amp;country=USA&amp;clientid=dotcom" TargetMode="External" /><Relationship Id="rId19" Type="http://schemas.openxmlformats.org/officeDocument/2006/relationships/hyperlink" Target="http://quicktake.morningstar.com/StockNet/Bondsquote.aspx?cid=0C00000BB5&amp;bid=a2fbdb66920f63272b4c5d6e3542a2f5&amp;bname=Hm+Depot+4.4%25+%7c+Maturity%3a2021&amp;ticker=HD&amp;country=USA&amp;clientid=dot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9"/>
  <sheetViews>
    <sheetView showGridLines="0" tabSelected="1" zoomScale="90" zoomScaleNormal="90" zoomScalePageLayoutView="0" workbookViewId="0" topLeftCell="A47">
      <selection activeCell="D19" sqref="D19"/>
    </sheetView>
  </sheetViews>
  <sheetFormatPr defaultColWidth="9.140625" defaultRowHeight="12.75"/>
  <cols>
    <col min="1" max="1" width="42.140625" style="2" customWidth="1"/>
    <col min="2" max="5" width="18.00390625" style="2" bestFit="1" customWidth="1"/>
    <col min="6" max="6" width="2.7109375" style="2" customWidth="1"/>
    <col min="7" max="7" width="11.8515625" style="1" bestFit="1" customWidth="1"/>
    <col min="8" max="8" width="28.28125" style="2" bestFit="1" customWidth="1"/>
    <col min="9" max="9" width="21.57421875" style="2" bestFit="1" customWidth="1"/>
    <col min="10" max="16384" width="9.140625" style="2" customWidth="1"/>
  </cols>
  <sheetData>
    <row r="2" spans="1:7" s="1" customFormat="1" ht="15.75" thickBot="1">
      <c r="A2" s="19" t="s">
        <v>0</v>
      </c>
      <c r="B2" s="19"/>
      <c r="C2" s="19"/>
      <c r="D2" s="19"/>
      <c r="E2" s="19"/>
      <c r="F2" s="20"/>
      <c r="G2" s="1" t="s">
        <v>106</v>
      </c>
    </row>
    <row r="3" spans="1:9" s="1" customFormat="1" ht="15">
      <c r="A3" s="19" t="s">
        <v>1</v>
      </c>
      <c r="B3" s="21">
        <v>42036</v>
      </c>
      <c r="C3" s="21">
        <v>41672</v>
      </c>
      <c r="D3" s="21">
        <v>41308</v>
      </c>
      <c r="E3" s="21">
        <v>40937</v>
      </c>
      <c r="F3" s="22"/>
      <c r="H3" s="23" t="s">
        <v>2</v>
      </c>
      <c r="I3" s="24">
        <f>'HD Stock Info'!J23</f>
        <v>1267881263</v>
      </c>
    </row>
    <row r="4" spans="1:9" ht="15">
      <c r="A4" s="3" t="s">
        <v>3</v>
      </c>
      <c r="B4" s="33">
        <v>83176000</v>
      </c>
      <c r="C4" s="33">
        <v>78812000</v>
      </c>
      <c r="D4" s="33">
        <v>74754000</v>
      </c>
      <c r="E4" s="33">
        <v>70395000</v>
      </c>
      <c r="F4" s="6"/>
      <c r="H4" s="7" t="s">
        <v>4</v>
      </c>
      <c r="I4" s="8">
        <f>'HD Stock Info'!J21</f>
        <v>130.93</v>
      </c>
    </row>
    <row r="5" spans="1:9" ht="15">
      <c r="A5" s="3" t="s">
        <v>5</v>
      </c>
      <c r="B5" s="33">
        <v>54222000</v>
      </c>
      <c r="C5" s="33">
        <v>51422000</v>
      </c>
      <c r="D5" s="33">
        <v>48912000</v>
      </c>
      <c r="E5" s="33">
        <v>46133000</v>
      </c>
      <c r="F5" s="6"/>
      <c r="H5" s="7" t="s">
        <v>6</v>
      </c>
      <c r="I5" s="9">
        <f>(B48+B45-B28)*1000</f>
        <v>15474000000</v>
      </c>
    </row>
    <row r="6" spans="1:9" ht="15.75" thickBot="1">
      <c r="A6" s="3" t="s">
        <v>7</v>
      </c>
      <c r="B6" s="33">
        <v>28954000</v>
      </c>
      <c r="C6" s="33">
        <v>27390000</v>
      </c>
      <c r="D6" s="33">
        <v>25842000</v>
      </c>
      <c r="E6" s="33">
        <v>24262000</v>
      </c>
      <c r="F6" s="6"/>
      <c r="H6" s="7" t="s">
        <v>8</v>
      </c>
      <c r="I6" s="9">
        <f>I3*I4</f>
        <v>166003693764.59</v>
      </c>
    </row>
    <row r="7" spans="1:9" ht="15.75" thickBot="1">
      <c r="A7" s="3" t="s">
        <v>9</v>
      </c>
      <c r="B7" s="33"/>
      <c r="C7" s="33"/>
      <c r="D7" s="33"/>
      <c r="E7" s="33"/>
      <c r="F7" s="4"/>
      <c r="H7" s="47" t="s">
        <v>10</v>
      </c>
      <c r="I7" s="44">
        <f>I5/I6</f>
        <v>0.09321479329215225</v>
      </c>
    </row>
    <row r="8" spans="1:6" ht="15">
      <c r="A8" s="3" t="s">
        <v>73</v>
      </c>
      <c r="B8" s="30">
        <v>0</v>
      </c>
      <c r="C8" s="30">
        <v>0</v>
      </c>
      <c r="D8" s="30">
        <v>0</v>
      </c>
      <c r="E8" s="30">
        <v>0</v>
      </c>
      <c r="F8" s="6"/>
    </row>
    <row r="9" spans="1:7" ht="15.75" thickBot="1">
      <c r="A9" s="3" t="s">
        <v>11</v>
      </c>
      <c r="B9" s="33">
        <v>16834000</v>
      </c>
      <c r="C9" s="33">
        <v>16597000</v>
      </c>
      <c r="D9" s="33">
        <v>16508000</v>
      </c>
      <c r="E9" s="33">
        <v>16028000</v>
      </c>
      <c r="F9" s="6"/>
      <c r="G9" s="1" t="s">
        <v>107</v>
      </c>
    </row>
    <row r="10" spans="1:11" ht="15">
      <c r="A10" s="3" t="s">
        <v>12</v>
      </c>
      <c r="B10" s="30">
        <v>0</v>
      </c>
      <c r="C10" s="30">
        <v>0</v>
      </c>
      <c r="D10" s="30">
        <v>0</v>
      </c>
      <c r="E10" s="30">
        <v>0</v>
      </c>
      <c r="F10" s="6"/>
      <c r="H10" s="45" t="s">
        <v>13</v>
      </c>
      <c r="I10" s="10">
        <v>0.12</v>
      </c>
      <c r="J10" s="11"/>
      <c r="K10" s="12"/>
    </row>
    <row r="11" spans="1:11" ht="15">
      <c r="A11" s="3" t="s">
        <v>14</v>
      </c>
      <c r="B11" s="33">
        <v>1651000</v>
      </c>
      <c r="C11" s="33">
        <v>1627000</v>
      </c>
      <c r="D11" s="33">
        <v>1568000</v>
      </c>
      <c r="E11" s="33">
        <v>1573000</v>
      </c>
      <c r="F11" s="6"/>
      <c r="H11" s="46" t="s">
        <v>15</v>
      </c>
      <c r="I11" s="13">
        <v>0.0056</v>
      </c>
      <c r="J11" s="4"/>
      <c r="K11" s="14"/>
    </row>
    <row r="12" spans="1:11" ht="15">
      <c r="A12" s="3" t="s">
        <v>16</v>
      </c>
      <c r="B12" s="33">
        <v>10469000</v>
      </c>
      <c r="C12" s="33">
        <v>9166000</v>
      </c>
      <c r="D12" s="33">
        <v>7766000</v>
      </c>
      <c r="E12" s="33">
        <v>6661000</v>
      </c>
      <c r="F12" s="6"/>
      <c r="H12" s="7"/>
      <c r="I12" s="4"/>
      <c r="J12" s="4"/>
      <c r="K12" s="14"/>
    </row>
    <row r="13" spans="1:11" ht="15">
      <c r="A13" s="3" t="s">
        <v>17</v>
      </c>
      <c r="B13" s="33">
        <v>337000</v>
      </c>
      <c r="C13" s="33">
        <v>12000</v>
      </c>
      <c r="D13" s="33">
        <v>87000</v>
      </c>
      <c r="E13" s="33">
        <v>13000</v>
      </c>
      <c r="F13" s="6"/>
      <c r="H13" s="7"/>
      <c r="I13" s="4"/>
      <c r="J13" s="4"/>
      <c r="K13" s="14"/>
    </row>
    <row r="14" spans="1:11" ht="15">
      <c r="A14" s="3" t="s">
        <v>18</v>
      </c>
      <c r="B14" s="33">
        <v>10806000</v>
      </c>
      <c r="C14" s="33">
        <v>9178000</v>
      </c>
      <c r="D14" s="33">
        <v>7853000</v>
      </c>
      <c r="E14" s="33">
        <v>6674000</v>
      </c>
      <c r="F14" s="6"/>
      <c r="H14" s="7"/>
      <c r="I14" s="4"/>
      <c r="J14" s="4"/>
      <c r="K14" s="14"/>
    </row>
    <row r="15" spans="1:11" ht="15.75" thickBot="1">
      <c r="A15" s="3" t="s">
        <v>19</v>
      </c>
      <c r="B15" s="33">
        <v>830000</v>
      </c>
      <c r="C15" s="33">
        <v>711000</v>
      </c>
      <c r="D15" s="33">
        <v>632000</v>
      </c>
      <c r="E15" s="33">
        <v>606000</v>
      </c>
      <c r="F15" s="6"/>
      <c r="H15" s="7"/>
      <c r="I15" s="4"/>
      <c r="J15" s="4"/>
      <c r="K15" s="14"/>
    </row>
    <row r="16" spans="1:11" ht="15.75" thickBot="1">
      <c r="A16" s="3" t="s">
        <v>20</v>
      </c>
      <c r="B16" s="33">
        <v>9976000</v>
      </c>
      <c r="C16" s="33">
        <v>8467000</v>
      </c>
      <c r="D16" s="33">
        <v>7221000</v>
      </c>
      <c r="E16" s="33">
        <v>6068000</v>
      </c>
      <c r="F16" s="6"/>
      <c r="H16" s="47" t="s">
        <v>22</v>
      </c>
      <c r="I16" s="48">
        <f>I10+(I7*(I10-I11))</f>
        <v>0.13066377235262222</v>
      </c>
      <c r="J16" s="15"/>
      <c r="K16" s="16"/>
    </row>
    <row r="17" spans="1:6" ht="15.75" thickBot="1">
      <c r="A17" s="3" t="s">
        <v>21</v>
      </c>
      <c r="B17" s="33">
        <v>3631000</v>
      </c>
      <c r="C17" s="33">
        <v>3082000</v>
      </c>
      <c r="D17" s="33">
        <v>2686000</v>
      </c>
      <c r="E17" s="33">
        <v>2185000</v>
      </c>
      <c r="F17" s="6"/>
    </row>
    <row r="18" spans="1:11" ht="15">
      <c r="A18" s="3" t="s">
        <v>23</v>
      </c>
      <c r="B18" s="30">
        <v>0</v>
      </c>
      <c r="C18" s="30">
        <v>0</v>
      </c>
      <c r="D18" s="30">
        <v>0</v>
      </c>
      <c r="E18" s="30">
        <v>0</v>
      </c>
      <c r="F18" s="6"/>
      <c r="H18" s="5"/>
      <c r="I18" s="11"/>
      <c r="J18" s="11"/>
      <c r="K18" s="12"/>
    </row>
    <row r="19" spans="1:11" ht="15">
      <c r="A19" s="3" t="s">
        <v>24</v>
      </c>
      <c r="B19" s="30">
        <v>0</v>
      </c>
      <c r="C19" s="30">
        <v>0</v>
      </c>
      <c r="D19" s="30">
        <v>0</v>
      </c>
      <c r="E19" s="30">
        <v>0</v>
      </c>
      <c r="F19" s="6"/>
      <c r="H19" s="7"/>
      <c r="I19" s="4"/>
      <c r="J19" s="4"/>
      <c r="K19" s="14"/>
    </row>
    <row r="20" spans="1:11" ht="15">
      <c r="A20" s="3" t="s">
        <v>25</v>
      </c>
      <c r="B20" s="33">
        <v>6345000</v>
      </c>
      <c r="C20" s="33">
        <v>5385000</v>
      </c>
      <c r="D20" s="33">
        <v>4535000</v>
      </c>
      <c r="E20" s="33">
        <v>3883000</v>
      </c>
      <c r="F20" s="6"/>
      <c r="H20" s="7"/>
      <c r="I20" s="4"/>
      <c r="J20" s="4"/>
      <c r="K20" s="14"/>
    </row>
    <row r="21" spans="1:11" ht="15">
      <c r="A21" s="3" t="s">
        <v>26</v>
      </c>
      <c r="B21" s="33">
        <v>6345000</v>
      </c>
      <c r="C21" s="33">
        <v>5385000</v>
      </c>
      <c r="D21" s="33">
        <v>4535000</v>
      </c>
      <c r="E21" s="33">
        <v>3883000</v>
      </c>
      <c r="F21" s="6"/>
      <c r="G21" s="1" t="s">
        <v>108</v>
      </c>
      <c r="H21" s="7"/>
      <c r="I21" s="4"/>
      <c r="J21" s="4"/>
      <c r="K21" s="14"/>
    </row>
    <row r="22" spans="1:11" ht="15.75" thickBot="1">
      <c r="A22" s="3" t="s">
        <v>27</v>
      </c>
      <c r="B22" s="33">
        <v>6345000</v>
      </c>
      <c r="C22" s="33">
        <v>5385000</v>
      </c>
      <c r="D22" s="33">
        <v>4535000</v>
      </c>
      <c r="E22" s="33">
        <v>3883000</v>
      </c>
      <c r="F22" s="6"/>
      <c r="H22" s="25"/>
      <c r="I22" s="20"/>
      <c r="J22" s="20"/>
      <c r="K22" s="26"/>
    </row>
    <row r="23" spans="8:11" ht="15.75" thickBot="1">
      <c r="H23" s="47" t="s">
        <v>29</v>
      </c>
      <c r="I23" s="48">
        <f>((1-I7)*I16)+(I7*I11)</f>
        <v>0.11900597866443577</v>
      </c>
      <c r="J23" s="27"/>
      <c r="K23" s="28"/>
    </row>
    <row r="24" spans="8:11" ht="15">
      <c r="H24" s="1"/>
      <c r="I24" s="1"/>
      <c r="J24" s="1"/>
      <c r="K24" s="1"/>
    </row>
    <row r="25" spans="1:11" s="1" customFormat="1" ht="15.75" thickBot="1">
      <c r="A25" s="1" t="s">
        <v>28</v>
      </c>
      <c r="H25" s="49" t="s">
        <v>36</v>
      </c>
      <c r="I25" s="2"/>
      <c r="J25" s="2"/>
      <c r="K25" s="2"/>
    </row>
    <row r="26" spans="1:11" s="1" customFormat="1" ht="15">
      <c r="A26" s="19" t="s">
        <v>1</v>
      </c>
      <c r="B26" s="21">
        <v>42036</v>
      </c>
      <c r="C26" s="21">
        <v>41672</v>
      </c>
      <c r="D26" s="21">
        <v>41308</v>
      </c>
      <c r="E26" s="21">
        <v>40937</v>
      </c>
      <c r="F26" s="22"/>
      <c r="H26" s="50" t="s">
        <v>38</v>
      </c>
      <c r="I26" s="51"/>
      <c r="J26" s="11"/>
      <c r="K26" s="12"/>
    </row>
    <row r="27" spans="1:11" s="1" customFormat="1" ht="15">
      <c r="A27" s="19" t="s">
        <v>30</v>
      </c>
      <c r="B27" s="19"/>
      <c r="C27" s="19"/>
      <c r="D27" s="19"/>
      <c r="E27" s="19"/>
      <c r="F27" s="20"/>
      <c r="H27" s="52" t="s">
        <v>40</v>
      </c>
      <c r="I27" s="53"/>
      <c r="J27" s="53"/>
      <c r="K27" s="54"/>
    </row>
    <row r="28" spans="1:11" ht="15">
      <c r="A28" s="3" t="s">
        <v>31</v>
      </c>
      <c r="B28" s="33">
        <v>1723000</v>
      </c>
      <c r="C28" s="33">
        <v>1929000</v>
      </c>
      <c r="D28" s="33">
        <v>2494000</v>
      </c>
      <c r="E28" s="33">
        <v>1987000</v>
      </c>
      <c r="F28" s="6"/>
      <c r="H28" s="25" t="s">
        <v>42</v>
      </c>
      <c r="I28" s="6">
        <f>I5+1000000000</f>
        <v>16474000000</v>
      </c>
      <c r="J28" s="4"/>
      <c r="K28" s="14"/>
    </row>
    <row r="29" spans="1:11" ht="15">
      <c r="A29" s="3" t="s">
        <v>32</v>
      </c>
      <c r="B29" s="30">
        <v>0</v>
      </c>
      <c r="C29" s="30">
        <v>0</v>
      </c>
      <c r="D29" s="30">
        <v>0</v>
      </c>
      <c r="E29" s="30">
        <v>0</v>
      </c>
      <c r="F29" s="6"/>
      <c r="H29" s="25" t="s">
        <v>44</v>
      </c>
      <c r="I29" s="17">
        <f>I6-1000000000</f>
        <v>165003693764.59</v>
      </c>
      <c r="J29" s="4"/>
      <c r="K29" s="14"/>
    </row>
    <row r="30" spans="1:11" ht="15">
      <c r="A30" s="3" t="s">
        <v>33</v>
      </c>
      <c r="B30" s="33">
        <v>1484000</v>
      </c>
      <c r="C30" s="33">
        <v>1398000</v>
      </c>
      <c r="D30" s="33">
        <v>1395000</v>
      </c>
      <c r="E30" s="33">
        <v>1245000</v>
      </c>
      <c r="F30" s="6"/>
      <c r="H30" s="25" t="s">
        <v>46</v>
      </c>
      <c r="I30" s="4">
        <f>I28/I29</f>
        <v>0.09984018917481556</v>
      </c>
      <c r="J30" s="4"/>
      <c r="K30" s="14"/>
    </row>
    <row r="31" spans="1:11" ht="15">
      <c r="A31" s="3" t="s">
        <v>34</v>
      </c>
      <c r="B31" s="33">
        <v>11079000</v>
      </c>
      <c r="C31" s="33">
        <v>11057000</v>
      </c>
      <c r="D31" s="33">
        <v>10710000</v>
      </c>
      <c r="E31" s="33">
        <v>10325000</v>
      </c>
      <c r="F31" s="6"/>
      <c r="G31" s="1" t="s">
        <v>109</v>
      </c>
      <c r="H31" s="25"/>
      <c r="I31" s="4"/>
      <c r="J31" s="4"/>
      <c r="K31" s="14"/>
    </row>
    <row r="32" spans="1:11" ht="15">
      <c r="A32" s="3" t="s">
        <v>35</v>
      </c>
      <c r="B32" s="33">
        <v>1016000</v>
      </c>
      <c r="C32" s="33">
        <v>895000</v>
      </c>
      <c r="D32" s="33">
        <v>773000</v>
      </c>
      <c r="E32" s="33">
        <v>963000</v>
      </c>
      <c r="F32" s="6"/>
      <c r="H32" s="25" t="s">
        <v>22</v>
      </c>
      <c r="I32" s="18">
        <f>I10+(I30*(I10-I11))</f>
        <v>0.1314217176415989</v>
      </c>
      <c r="J32" s="4"/>
      <c r="K32" s="14"/>
    </row>
    <row r="33" spans="1:11" ht="15.75" thickBot="1">
      <c r="A33" s="3" t="s">
        <v>37</v>
      </c>
      <c r="B33" s="33">
        <v>15302000</v>
      </c>
      <c r="C33" s="33">
        <v>15279000</v>
      </c>
      <c r="D33" s="33">
        <v>15372000</v>
      </c>
      <c r="E33" s="33">
        <v>14520000</v>
      </c>
      <c r="F33" s="6"/>
      <c r="H33" s="7"/>
      <c r="I33" s="4"/>
      <c r="J33" s="4"/>
      <c r="K33" s="14"/>
    </row>
    <row r="34" spans="1:11" ht="15.75" thickBot="1">
      <c r="A34" s="3" t="s">
        <v>39</v>
      </c>
      <c r="B34" s="33"/>
      <c r="C34" s="33"/>
      <c r="D34" s="33"/>
      <c r="E34" s="33"/>
      <c r="F34" s="4"/>
      <c r="G34" s="2"/>
      <c r="H34" s="47" t="s">
        <v>51</v>
      </c>
      <c r="I34" s="48">
        <f>((1-I30)*I32)+(I30*I11)</f>
        <v>0.11885965354996145</v>
      </c>
      <c r="J34" s="27"/>
      <c r="K34" s="28"/>
    </row>
    <row r="35" spans="1:6" ht="15">
      <c r="A35" s="3" t="s">
        <v>41</v>
      </c>
      <c r="B35" s="30">
        <v>0</v>
      </c>
      <c r="C35" s="30">
        <v>0</v>
      </c>
      <c r="D35" s="30">
        <v>0</v>
      </c>
      <c r="E35" s="33">
        <v>135000</v>
      </c>
      <c r="F35" s="6"/>
    </row>
    <row r="36" spans="1:11" ht="15.75" thickBot="1">
      <c r="A36" s="3" t="s">
        <v>43</v>
      </c>
      <c r="B36" s="33">
        <v>22720000</v>
      </c>
      <c r="C36" s="33">
        <v>23348000</v>
      </c>
      <c r="D36" s="33">
        <v>24069000</v>
      </c>
      <c r="E36" s="33">
        <v>24448000</v>
      </c>
      <c r="F36" s="6"/>
      <c r="H36" s="49" t="s">
        <v>53</v>
      </c>
      <c r="I36" s="1"/>
      <c r="J36" s="1"/>
      <c r="K36" s="1"/>
    </row>
    <row r="37" spans="1:11" ht="15">
      <c r="A37" s="3" t="s">
        <v>45</v>
      </c>
      <c r="B37" s="33">
        <v>1353000</v>
      </c>
      <c r="C37" s="33">
        <v>1289000</v>
      </c>
      <c r="D37" s="33">
        <v>1170000</v>
      </c>
      <c r="E37" s="33">
        <v>1120000</v>
      </c>
      <c r="F37" s="6"/>
      <c r="H37" s="50" t="s">
        <v>55</v>
      </c>
      <c r="I37" s="51"/>
      <c r="J37" s="11"/>
      <c r="K37" s="12"/>
    </row>
    <row r="38" spans="1:11" ht="15">
      <c r="A38" s="3" t="s">
        <v>47</v>
      </c>
      <c r="B38" s="30">
        <v>0</v>
      </c>
      <c r="C38" s="30">
        <v>0</v>
      </c>
      <c r="D38" s="30">
        <v>0</v>
      </c>
      <c r="E38" s="30">
        <v>0</v>
      </c>
      <c r="F38" s="6"/>
      <c r="H38" s="52" t="s">
        <v>57</v>
      </c>
      <c r="I38" s="53"/>
      <c r="J38" s="53"/>
      <c r="K38" s="54"/>
    </row>
    <row r="39" spans="1:11" ht="15">
      <c r="A39" s="3" t="s">
        <v>48</v>
      </c>
      <c r="B39" s="33">
        <v>571000</v>
      </c>
      <c r="C39" s="33">
        <v>602000</v>
      </c>
      <c r="D39" s="33">
        <v>473000</v>
      </c>
      <c r="E39" s="33">
        <v>295000</v>
      </c>
      <c r="F39" s="6"/>
      <c r="H39" s="7" t="s">
        <v>42</v>
      </c>
      <c r="I39" s="6">
        <f>I5-1000000000</f>
        <v>14474000000</v>
      </c>
      <c r="J39" s="4"/>
      <c r="K39" s="14"/>
    </row>
    <row r="40" spans="1:11" ht="15">
      <c r="A40" s="3" t="s">
        <v>49</v>
      </c>
      <c r="B40" s="30">
        <v>0</v>
      </c>
      <c r="C40" s="30">
        <v>0</v>
      </c>
      <c r="D40" s="30">
        <v>0</v>
      </c>
      <c r="E40" s="30">
        <v>0</v>
      </c>
      <c r="F40" s="6"/>
      <c r="H40" s="7" t="s">
        <v>44</v>
      </c>
      <c r="I40" s="17">
        <f>I6+1000000000</f>
        <v>167003693764.59</v>
      </c>
      <c r="J40" s="4"/>
      <c r="K40" s="14"/>
    </row>
    <row r="41" spans="1:11" s="1" customFormat="1" ht="15">
      <c r="A41" s="19" t="s">
        <v>50</v>
      </c>
      <c r="B41" s="34">
        <v>39946000</v>
      </c>
      <c r="C41" s="34">
        <v>40518000</v>
      </c>
      <c r="D41" s="34">
        <v>41084000</v>
      </c>
      <c r="E41" s="34">
        <v>40518000</v>
      </c>
      <c r="F41" s="29"/>
      <c r="H41" s="7" t="s">
        <v>46</v>
      </c>
      <c r="I41" s="4">
        <f>I39/I40</f>
        <v>0.0866687417129988</v>
      </c>
      <c r="J41" s="4"/>
      <c r="K41" s="14"/>
    </row>
    <row r="42" spans="1:11" ht="3" customHeight="1">
      <c r="A42" s="3"/>
      <c r="B42" s="31"/>
      <c r="C42" s="31"/>
      <c r="D42" s="31"/>
      <c r="E42" s="31"/>
      <c r="F42" s="4"/>
      <c r="H42" s="7"/>
      <c r="I42" s="4"/>
      <c r="J42" s="4"/>
      <c r="K42" s="14"/>
    </row>
    <row r="43" spans="1:11" s="1" customFormat="1" ht="15">
      <c r="A43" s="19" t="s">
        <v>52</v>
      </c>
      <c r="B43" s="32"/>
      <c r="C43" s="32"/>
      <c r="D43" s="32"/>
      <c r="E43" s="32"/>
      <c r="F43" s="20"/>
      <c r="H43" s="7" t="s">
        <v>22</v>
      </c>
      <c r="I43" s="18">
        <f>I10+(I41*(I10-I11))</f>
        <v>0.12991490405196707</v>
      </c>
      <c r="J43" s="4"/>
      <c r="K43" s="14"/>
    </row>
    <row r="44" spans="1:11" ht="15.75" thickBot="1">
      <c r="A44" s="3" t="s">
        <v>54</v>
      </c>
      <c r="B44" s="33">
        <v>9473000</v>
      </c>
      <c r="C44" s="33">
        <v>9379000</v>
      </c>
      <c r="D44" s="33">
        <v>8871000</v>
      </c>
      <c r="E44" s="33">
        <v>8199000</v>
      </c>
      <c r="F44" s="6"/>
      <c r="H44" s="7"/>
      <c r="I44" s="4"/>
      <c r="J44" s="4"/>
      <c r="K44" s="14"/>
    </row>
    <row r="45" spans="1:11" ht="15.75" thickBot="1">
      <c r="A45" s="3" t="s">
        <v>56</v>
      </c>
      <c r="B45" s="33">
        <v>328000</v>
      </c>
      <c r="C45" s="33">
        <v>33000</v>
      </c>
      <c r="D45" s="33">
        <v>1321000</v>
      </c>
      <c r="E45" s="33">
        <v>30000</v>
      </c>
      <c r="F45" s="6"/>
      <c r="H45" s="47" t="s">
        <v>51</v>
      </c>
      <c r="I45" s="48">
        <f>((1-I41)*I43)+(I41*I11)</f>
        <v>0.1191406877416109</v>
      </c>
      <c r="J45" s="15"/>
      <c r="K45" s="16"/>
    </row>
    <row r="46" spans="1:11" ht="15">
      <c r="A46" s="3" t="s">
        <v>58</v>
      </c>
      <c r="B46" s="33">
        <v>1468000</v>
      </c>
      <c r="C46" s="33">
        <v>1337000</v>
      </c>
      <c r="D46" s="33">
        <v>1270000</v>
      </c>
      <c r="E46" s="33">
        <v>1147000</v>
      </c>
      <c r="F46" s="6"/>
      <c r="H46" s="1"/>
      <c r="I46" s="1"/>
      <c r="J46" s="1"/>
      <c r="K46" s="1"/>
    </row>
    <row r="47" spans="1:11" ht="15">
      <c r="A47" s="3" t="s">
        <v>59</v>
      </c>
      <c r="B47" s="33">
        <v>11269000</v>
      </c>
      <c r="C47" s="33">
        <v>10749000</v>
      </c>
      <c r="D47" s="33">
        <v>11462000</v>
      </c>
      <c r="E47" s="33">
        <v>9376000</v>
      </c>
      <c r="F47" s="6"/>
      <c r="H47" s="1"/>
      <c r="I47" s="1"/>
      <c r="J47" s="1"/>
      <c r="K47" s="1"/>
    </row>
    <row r="48" spans="1:11" ht="15">
      <c r="A48" s="3" t="s">
        <v>60</v>
      </c>
      <c r="B48" s="33">
        <v>16869000</v>
      </c>
      <c r="C48" s="33">
        <v>14691000</v>
      </c>
      <c r="D48" s="33">
        <v>9475000</v>
      </c>
      <c r="E48" s="33">
        <v>10758000</v>
      </c>
      <c r="F48" s="6"/>
      <c r="H48" s="1"/>
      <c r="I48" s="1"/>
      <c r="J48" s="1"/>
      <c r="K48" s="1"/>
    </row>
    <row r="49" spans="1:6" ht="15">
      <c r="A49" s="3" t="s">
        <v>61</v>
      </c>
      <c r="B49" s="33">
        <v>1844000</v>
      </c>
      <c r="C49" s="33">
        <v>2042000</v>
      </c>
      <c r="D49" s="33">
        <v>2051000</v>
      </c>
      <c r="E49" s="33">
        <v>2146000</v>
      </c>
      <c r="F49" s="6"/>
    </row>
    <row r="50" spans="1:6" ht="15">
      <c r="A50" s="3" t="s">
        <v>62</v>
      </c>
      <c r="B50" s="33">
        <v>642000</v>
      </c>
      <c r="C50" s="33">
        <v>514000</v>
      </c>
      <c r="D50" s="33">
        <v>319000</v>
      </c>
      <c r="E50" s="33">
        <v>340000</v>
      </c>
      <c r="F50" s="6"/>
    </row>
    <row r="51" spans="1:6" ht="15">
      <c r="A51" s="3" t="s">
        <v>63</v>
      </c>
      <c r="B51" s="30">
        <v>0</v>
      </c>
      <c r="C51" s="30">
        <v>0</v>
      </c>
      <c r="D51" s="30">
        <v>0</v>
      </c>
      <c r="E51" s="30">
        <v>0</v>
      </c>
      <c r="F51" s="6"/>
    </row>
    <row r="52" spans="1:6" ht="15">
      <c r="A52" s="3" t="s">
        <v>23</v>
      </c>
      <c r="B52" s="30">
        <v>0</v>
      </c>
      <c r="C52" s="30">
        <v>0</v>
      </c>
      <c r="D52" s="30">
        <v>0</v>
      </c>
      <c r="E52" s="30">
        <v>0</v>
      </c>
      <c r="F52" s="6"/>
    </row>
    <row r="53" spans="1:11" s="1" customFormat="1" ht="15">
      <c r="A53" s="19" t="s">
        <v>64</v>
      </c>
      <c r="B53" s="34">
        <v>30624000</v>
      </c>
      <c r="C53" s="34">
        <v>27996000</v>
      </c>
      <c r="D53" s="34">
        <v>23307000</v>
      </c>
      <c r="E53" s="34">
        <v>22620000</v>
      </c>
      <c r="F53" s="29"/>
      <c r="H53" s="2"/>
      <c r="I53" s="2"/>
      <c r="J53" s="2"/>
      <c r="K53" s="2"/>
    </row>
    <row r="54" spans="1:6" s="1" customFormat="1" ht="3" customHeight="1">
      <c r="A54" s="19"/>
      <c r="B54" s="32"/>
      <c r="C54" s="32"/>
      <c r="D54" s="32"/>
      <c r="E54" s="32"/>
      <c r="F54" s="29"/>
    </row>
    <row r="55" spans="1:6" s="1" customFormat="1" ht="15">
      <c r="A55" s="19" t="s">
        <v>65</v>
      </c>
      <c r="B55" s="32"/>
      <c r="C55" s="32"/>
      <c r="D55" s="32"/>
      <c r="E55" s="32"/>
      <c r="F55" s="20"/>
    </row>
    <row r="56" spans="1:6" ht="15">
      <c r="A56" s="3" t="s">
        <v>66</v>
      </c>
      <c r="B56" s="31">
        <v>88000</v>
      </c>
      <c r="C56" s="31">
        <v>88000</v>
      </c>
      <c r="D56" s="31">
        <v>88000</v>
      </c>
      <c r="E56" s="31">
        <v>87000</v>
      </c>
      <c r="F56" s="6"/>
    </row>
    <row r="57" spans="1:6" ht="15">
      <c r="A57" s="3" t="s">
        <v>67</v>
      </c>
      <c r="B57" s="31">
        <v>8885000</v>
      </c>
      <c r="C57" s="31">
        <v>8402000</v>
      </c>
      <c r="D57" s="31">
        <v>7948000</v>
      </c>
      <c r="E57" s="31">
        <v>6966000</v>
      </c>
      <c r="F57" s="6"/>
    </row>
    <row r="58" spans="1:11" ht="15">
      <c r="A58" s="3" t="s">
        <v>68</v>
      </c>
      <c r="B58" s="31">
        <v>26995000</v>
      </c>
      <c r="C58" s="31">
        <v>23180000</v>
      </c>
      <c r="D58" s="31">
        <v>20038000</v>
      </c>
      <c r="E58" s="31">
        <v>17246000</v>
      </c>
      <c r="F58" s="6"/>
      <c r="H58" s="1"/>
      <c r="I58" s="1"/>
      <c r="J58" s="1"/>
      <c r="K58" s="1"/>
    </row>
    <row r="59" spans="1:11" ht="15">
      <c r="A59" s="3" t="s">
        <v>69</v>
      </c>
      <c r="B59" s="31">
        <v>-26194000</v>
      </c>
      <c r="C59" s="31">
        <v>-19194000</v>
      </c>
      <c r="D59" s="31">
        <v>-10694000</v>
      </c>
      <c r="E59" s="31">
        <v>-6694000</v>
      </c>
      <c r="F59" s="6"/>
      <c r="H59" s="1"/>
      <c r="I59" s="1"/>
      <c r="J59" s="1"/>
      <c r="K59" s="1"/>
    </row>
    <row r="60" spans="1:6" ht="15">
      <c r="A60" s="3" t="s">
        <v>70</v>
      </c>
      <c r="B60" s="31">
        <v>-452000</v>
      </c>
      <c r="C60" s="31">
        <v>46000</v>
      </c>
      <c r="D60" s="31">
        <v>397000</v>
      </c>
      <c r="E60" s="31">
        <v>293000</v>
      </c>
      <c r="F60" s="6"/>
    </row>
    <row r="61" spans="1:6" s="1" customFormat="1" ht="15">
      <c r="A61" s="19" t="s">
        <v>71</v>
      </c>
      <c r="B61" s="32">
        <v>9322000</v>
      </c>
      <c r="C61" s="32">
        <v>12522000</v>
      </c>
      <c r="D61" s="32">
        <v>17777000</v>
      </c>
      <c r="E61" s="32">
        <v>17898000</v>
      </c>
      <c r="F61" s="29"/>
    </row>
    <row r="62" spans="1:11" s="1" customFormat="1" ht="15">
      <c r="A62" s="19" t="s">
        <v>72</v>
      </c>
      <c r="B62" s="32">
        <v>39946000</v>
      </c>
      <c r="C62" s="32">
        <v>40518000</v>
      </c>
      <c r="D62" s="32">
        <v>41084000</v>
      </c>
      <c r="E62" s="32">
        <v>40518000</v>
      </c>
      <c r="F62" s="29"/>
      <c r="H62" s="2"/>
      <c r="I62" s="2"/>
      <c r="J62" s="2"/>
      <c r="K62" s="2"/>
    </row>
    <row r="63" ht="15"/>
    <row r="64" ht="15">
      <c r="A64" s="2" t="s">
        <v>110</v>
      </c>
    </row>
    <row r="65" ht="15">
      <c r="A65" s="2" t="s">
        <v>111</v>
      </c>
    </row>
    <row r="66" ht="15">
      <c r="A66" s="2" t="s">
        <v>112</v>
      </c>
    </row>
    <row r="67" ht="15"/>
    <row r="68" ht="15"/>
    <row r="69" ht="15">
      <c r="A69" s="2" t="s">
        <v>113</v>
      </c>
    </row>
  </sheetData>
  <mergeCells count="4">
    <mergeCell ref="H26:I26"/>
    <mergeCell ref="H27:K27"/>
    <mergeCell ref="H37:I37"/>
    <mergeCell ref="H38:K3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21:J23"/>
  <sheetViews>
    <sheetView zoomScalePageLayoutView="0" workbookViewId="0" topLeftCell="A4">
      <selection activeCell="J34" sqref="J34"/>
    </sheetView>
  </sheetViews>
  <sheetFormatPr defaultColWidth="9.140625" defaultRowHeight="12.75"/>
  <cols>
    <col min="10" max="10" width="11.00390625" style="0" bestFit="1" customWidth="1"/>
  </cols>
  <sheetData>
    <row r="21" ht="12.75">
      <c r="J21">
        <v>130.93</v>
      </c>
    </row>
    <row r="23" ht="12.75">
      <c r="J23">
        <v>1267881263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6" sqref="M16"/>
    </sheetView>
  </sheetViews>
  <sheetFormatPr defaultColWidth="9.140625" defaultRowHeight="12.75"/>
  <cols>
    <col min="2" max="2" width="11.8515625" style="0" bestFit="1" customWidth="1"/>
  </cols>
  <sheetData>
    <row r="1" spans="1:10" ht="21">
      <c r="A1" s="55" t="s">
        <v>74</v>
      </c>
      <c r="B1" s="55" t="s">
        <v>75</v>
      </c>
      <c r="C1" s="55" t="s">
        <v>84</v>
      </c>
      <c r="D1" s="55" t="s">
        <v>76</v>
      </c>
      <c r="E1" s="55" t="s">
        <v>77</v>
      </c>
      <c r="F1" s="55" t="s">
        <v>78</v>
      </c>
      <c r="G1" s="35" t="s">
        <v>79</v>
      </c>
      <c r="H1" s="55" t="s">
        <v>81</v>
      </c>
      <c r="I1" s="35" t="s">
        <v>82</v>
      </c>
      <c r="J1" s="35" t="s">
        <v>82</v>
      </c>
    </row>
    <row r="2" spans="1:10" ht="21">
      <c r="A2" s="56"/>
      <c r="B2" s="56"/>
      <c r="C2" s="56"/>
      <c r="D2" s="56"/>
      <c r="E2" s="56"/>
      <c r="F2" s="56"/>
      <c r="G2" s="35" t="s">
        <v>80</v>
      </c>
      <c r="H2" s="56"/>
      <c r="I2" s="35" t="s">
        <v>85</v>
      </c>
      <c r="J2" s="35" t="s">
        <v>83</v>
      </c>
    </row>
    <row r="3" spans="1:10" ht="38.25">
      <c r="A3" s="37" t="s">
        <v>86</v>
      </c>
      <c r="B3" s="38">
        <v>42430</v>
      </c>
      <c r="C3" s="39">
        <v>3000</v>
      </c>
      <c r="D3" s="36" t="s">
        <v>87</v>
      </c>
      <c r="E3" s="36">
        <v>101.2</v>
      </c>
      <c r="F3" s="36">
        <v>5.4</v>
      </c>
      <c r="G3" s="36" t="s">
        <v>88</v>
      </c>
      <c r="H3" s="36" t="s">
        <v>89</v>
      </c>
      <c r="I3" s="36" t="s">
        <v>89</v>
      </c>
      <c r="J3" s="36">
        <v>0.52</v>
      </c>
    </row>
    <row r="4" spans="1:10" ht="38.25">
      <c r="A4" s="37" t="s">
        <v>90</v>
      </c>
      <c r="B4" s="38">
        <v>50025</v>
      </c>
      <c r="C4" s="39">
        <v>3000</v>
      </c>
      <c r="D4" s="36" t="s">
        <v>87</v>
      </c>
      <c r="E4" s="36">
        <v>124.6</v>
      </c>
      <c r="F4" s="36">
        <v>5.875</v>
      </c>
      <c r="G4" s="36" t="s">
        <v>88</v>
      </c>
      <c r="H4" s="36" t="s">
        <v>89</v>
      </c>
      <c r="I4" s="36" t="s">
        <v>89</v>
      </c>
      <c r="J4" s="36">
        <v>4.11</v>
      </c>
    </row>
    <row r="5" spans="1:10" ht="38.25">
      <c r="A5" s="37" t="s">
        <v>91</v>
      </c>
      <c r="B5" s="38">
        <v>44713</v>
      </c>
      <c r="C5" s="39">
        <v>1250</v>
      </c>
      <c r="D5" s="36" t="s">
        <v>87</v>
      </c>
      <c r="E5" s="36">
        <v>99.8</v>
      </c>
      <c r="F5" s="36">
        <v>2.625</v>
      </c>
      <c r="G5" s="36" t="s">
        <v>88</v>
      </c>
      <c r="H5" s="36" t="s">
        <v>89</v>
      </c>
      <c r="I5" s="36" t="s">
        <v>89</v>
      </c>
      <c r="J5" s="36">
        <v>2.67</v>
      </c>
    </row>
    <row r="6" spans="1:10" ht="38.25">
      <c r="A6" s="37" t="s">
        <v>92</v>
      </c>
      <c r="B6" s="38">
        <v>53418</v>
      </c>
      <c r="C6" s="39">
        <v>1250</v>
      </c>
      <c r="D6" s="36" t="s">
        <v>87</v>
      </c>
      <c r="E6" s="36">
        <v>100.4</v>
      </c>
      <c r="F6" s="36">
        <v>4.25</v>
      </c>
      <c r="G6" s="36" t="s">
        <v>88</v>
      </c>
      <c r="H6" s="36" t="s">
        <v>89</v>
      </c>
      <c r="I6" s="36" t="s">
        <v>89</v>
      </c>
      <c r="J6" s="36">
        <v>4.23</v>
      </c>
    </row>
    <row r="7" spans="1:10" ht="38.25">
      <c r="A7" s="37" t="s">
        <v>93</v>
      </c>
      <c r="B7" s="38">
        <v>43353</v>
      </c>
      <c r="C7" s="39">
        <v>1150</v>
      </c>
      <c r="D7" s="36" t="s">
        <v>87</v>
      </c>
      <c r="E7" s="36">
        <v>102.6</v>
      </c>
      <c r="F7" s="36">
        <v>2.25</v>
      </c>
      <c r="G7" s="36" t="s">
        <v>88</v>
      </c>
      <c r="H7" s="36" t="s">
        <v>89</v>
      </c>
      <c r="I7" s="36" t="s">
        <v>89</v>
      </c>
      <c r="J7" s="36">
        <v>1.29</v>
      </c>
    </row>
    <row r="8" spans="1:10" ht="38.25">
      <c r="A8" s="37" t="s">
        <v>94</v>
      </c>
      <c r="B8" s="38">
        <v>45337</v>
      </c>
      <c r="C8" s="39">
        <v>1100</v>
      </c>
      <c r="D8" s="36" t="s">
        <v>87</v>
      </c>
      <c r="E8" s="36">
        <v>105.8</v>
      </c>
      <c r="F8" s="36">
        <v>3.75</v>
      </c>
      <c r="G8" s="36" t="s">
        <v>88</v>
      </c>
      <c r="H8" s="36" t="s">
        <v>89</v>
      </c>
      <c r="I8" s="36" t="s">
        <v>89</v>
      </c>
      <c r="J8" s="36">
        <v>2.95</v>
      </c>
    </row>
    <row r="9" spans="1:10" ht="38.25">
      <c r="A9" s="40" t="s">
        <v>95</v>
      </c>
      <c r="B9" s="41">
        <v>45915</v>
      </c>
      <c r="C9" s="42">
        <v>1000</v>
      </c>
      <c r="D9" s="43" t="s">
        <v>87</v>
      </c>
      <c r="E9" s="43">
        <v>102.6</v>
      </c>
      <c r="F9" s="43">
        <v>3.35</v>
      </c>
      <c r="G9" s="43" t="s">
        <v>88</v>
      </c>
      <c r="H9" s="43" t="s">
        <v>89</v>
      </c>
      <c r="I9" s="43" t="s">
        <v>89</v>
      </c>
      <c r="J9" s="43">
        <v>3.04</v>
      </c>
    </row>
    <row r="10" spans="1:10" ht="25.5">
      <c r="A10" s="37" t="s">
        <v>96</v>
      </c>
      <c r="B10" s="38">
        <v>43631</v>
      </c>
      <c r="C10" s="39">
        <v>1000</v>
      </c>
      <c r="D10" s="36" t="s">
        <v>87</v>
      </c>
      <c r="E10" s="36">
        <v>101.1</v>
      </c>
      <c r="F10" s="36">
        <v>2</v>
      </c>
      <c r="G10" s="36" t="s">
        <v>88</v>
      </c>
      <c r="H10" s="36" t="s">
        <v>89</v>
      </c>
      <c r="I10" s="36" t="s">
        <v>89</v>
      </c>
      <c r="J10" s="36">
        <v>1.72</v>
      </c>
    </row>
    <row r="11" spans="1:10" ht="38.25">
      <c r="A11" s="37" t="s">
        <v>97</v>
      </c>
      <c r="B11" s="38">
        <v>45017</v>
      </c>
      <c r="C11" s="39">
        <v>1000</v>
      </c>
      <c r="D11" s="36" t="s">
        <v>87</v>
      </c>
      <c r="E11" s="36">
        <v>99.6</v>
      </c>
      <c r="F11" s="36">
        <v>2.7</v>
      </c>
      <c r="G11" s="36" t="s">
        <v>88</v>
      </c>
      <c r="H11" s="36" t="s">
        <v>89</v>
      </c>
      <c r="I11" s="36" t="s">
        <v>89</v>
      </c>
      <c r="J11" s="36">
        <v>2.75</v>
      </c>
    </row>
    <row r="12" spans="1:10" ht="38.25">
      <c r="A12" s="37" t="s">
        <v>98</v>
      </c>
      <c r="B12" s="38">
        <v>52642</v>
      </c>
      <c r="C12" s="39">
        <v>1000</v>
      </c>
      <c r="D12" s="36" t="s">
        <v>87</v>
      </c>
      <c r="E12" s="36">
        <v>109.5</v>
      </c>
      <c r="F12" s="36">
        <v>4.875</v>
      </c>
      <c r="G12" s="36" t="s">
        <v>88</v>
      </c>
      <c r="H12" s="36" t="s">
        <v>89</v>
      </c>
      <c r="I12" s="36" t="s">
        <v>89</v>
      </c>
      <c r="J12" s="36">
        <v>4.3</v>
      </c>
    </row>
    <row r="13" spans="1:10" ht="38.25">
      <c r="A13" s="37" t="s">
        <v>99</v>
      </c>
      <c r="B13" s="38">
        <v>53036</v>
      </c>
      <c r="C13" s="39">
        <v>1000</v>
      </c>
      <c r="D13" s="36" t="s">
        <v>87</v>
      </c>
      <c r="E13" s="36">
        <v>104.2</v>
      </c>
      <c r="F13" s="36">
        <v>4.4</v>
      </c>
      <c r="G13" s="36" t="s">
        <v>88</v>
      </c>
      <c r="H13" s="36" t="s">
        <v>89</v>
      </c>
      <c r="I13" s="36" t="s">
        <v>89</v>
      </c>
      <c r="J13" s="36">
        <v>4.15</v>
      </c>
    </row>
    <row r="14" spans="1:10" ht="38.25">
      <c r="A14" s="37" t="s">
        <v>100</v>
      </c>
      <c r="B14" s="38">
        <v>52322</v>
      </c>
      <c r="C14" s="39">
        <v>1000</v>
      </c>
      <c r="D14" s="36" t="s">
        <v>87</v>
      </c>
      <c r="E14" s="36">
        <v>101.9</v>
      </c>
      <c r="F14" s="36">
        <v>4.2</v>
      </c>
      <c r="G14" s="36" t="s">
        <v>88</v>
      </c>
      <c r="H14" s="36" t="s">
        <v>89</v>
      </c>
      <c r="I14" s="36" t="s">
        <v>89</v>
      </c>
      <c r="J14" s="36">
        <v>4.08</v>
      </c>
    </row>
    <row r="15" spans="1:10" ht="38.25">
      <c r="A15" s="37" t="s">
        <v>99</v>
      </c>
      <c r="B15" s="38">
        <v>44287</v>
      </c>
      <c r="C15" s="39">
        <v>1000</v>
      </c>
      <c r="D15" s="36" t="s">
        <v>87</v>
      </c>
      <c r="E15" s="36">
        <v>111.2</v>
      </c>
      <c r="F15" s="36">
        <v>4.4</v>
      </c>
      <c r="G15" s="36" t="s">
        <v>88</v>
      </c>
      <c r="H15" s="36" t="s">
        <v>101</v>
      </c>
      <c r="I15" s="36" t="s">
        <v>89</v>
      </c>
      <c r="J15" s="36">
        <v>2.17</v>
      </c>
    </row>
    <row r="16" spans="1:10" ht="38.25">
      <c r="A16" s="37" t="s">
        <v>102</v>
      </c>
      <c r="B16" s="38">
        <v>51592</v>
      </c>
      <c r="C16" s="39">
        <v>1000</v>
      </c>
      <c r="D16" s="36" t="s">
        <v>87</v>
      </c>
      <c r="E16" s="36">
        <v>127.6</v>
      </c>
      <c r="F16" s="36">
        <v>5.95</v>
      </c>
      <c r="G16" s="36" t="s">
        <v>88</v>
      </c>
      <c r="H16" s="36" t="s">
        <v>101</v>
      </c>
      <c r="I16" s="36" t="s">
        <v>89</v>
      </c>
      <c r="J16" s="36">
        <v>4.17</v>
      </c>
    </row>
    <row r="17" spans="1:10" ht="25.5">
      <c r="A17" s="37" t="s">
        <v>103</v>
      </c>
      <c r="B17" s="38">
        <v>42993</v>
      </c>
      <c r="C17" s="36">
        <v>500</v>
      </c>
      <c r="D17" s="36" t="s">
        <v>87</v>
      </c>
      <c r="E17" s="36">
        <v>100.3</v>
      </c>
      <c r="F17" s="36">
        <v>0</v>
      </c>
      <c r="G17" s="36" t="s">
        <v>104</v>
      </c>
      <c r="H17" s="36" t="s">
        <v>89</v>
      </c>
      <c r="I17" s="36" t="s">
        <v>89</v>
      </c>
      <c r="J17" s="36" t="s">
        <v>87</v>
      </c>
    </row>
    <row r="18" spans="1:10" ht="38.25">
      <c r="A18" s="37" t="s">
        <v>105</v>
      </c>
      <c r="B18" s="38">
        <v>44089</v>
      </c>
      <c r="C18" s="36">
        <v>500</v>
      </c>
      <c r="D18" s="36" t="s">
        <v>87</v>
      </c>
      <c r="E18" s="36">
        <v>108.6</v>
      </c>
      <c r="F18" s="36">
        <v>3.95</v>
      </c>
      <c r="G18" s="36" t="s">
        <v>88</v>
      </c>
      <c r="H18" s="36" t="s">
        <v>89</v>
      </c>
      <c r="I18" s="36" t="s">
        <v>89</v>
      </c>
      <c r="J18" s="36">
        <v>2.05</v>
      </c>
    </row>
    <row r="19" spans="1:10" ht="38.25">
      <c r="A19" s="37" t="s">
        <v>86</v>
      </c>
      <c r="B19" s="38">
        <v>51394</v>
      </c>
      <c r="C19" s="36">
        <v>500</v>
      </c>
      <c r="D19" s="36" t="s">
        <v>87</v>
      </c>
      <c r="E19" s="36">
        <v>116.9</v>
      </c>
      <c r="F19" s="36">
        <v>5.4</v>
      </c>
      <c r="G19" s="36" t="s">
        <v>88</v>
      </c>
      <c r="H19" s="36" t="s">
        <v>89</v>
      </c>
      <c r="I19" s="36" t="s">
        <v>89</v>
      </c>
      <c r="J19" s="36">
        <v>4.29</v>
      </c>
    </row>
    <row r="20" spans="1:10" ht="38.25">
      <c r="A20" s="37" t="s">
        <v>102</v>
      </c>
      <c r="B20" s="38">
        <v>51592</v>
      </c>
      <c r="C20" s="36">
        <v>1</v>
      </c>
      <c r="D20" s="36" t="s">
        <v>87</v>
      </c>
      <c r="E20" s="36" t="s">
        <v>87</v>
      </c>
      <c r="F20" s="36">
        <v>5.95</v>
      </c>
      <c r="G20" s="36" t="s">
        <v>88</v>
      </c>
      <c r="H20" s="36" t="s">
        <v>89</v>
      </c>
      <c r="I20" s="36" t="s">
        <v>89</v>
      </c>
      <c r="J20" s="36" t="s">
        <v>87</v>
      </c>
    </row>
    <row r="21" spans="1:10" ht="38.25">
      <c r="A21" s="37" t="s">
        <v>99</v>
      </c>
      <c r="B21" s="38">
        <v>44287</v>
      </c>
      <c r="C21" s="36">
        <v>1</v>
      </c>
      <c r="D21" s="36" t="s">
        <v>87</v>
      </c>
      <c r="E21" s="36" t="s">
        <v>87</v>
      </c>
      <c r="F21" s="36">
        <v>4.4</v>
      </c>
      <c r="G21" s="36" t="s">
        <v>88</v>
      </c>
      <c r="H21" s="36" t="s">
        <v>89</v>
      </c>
      <c r="I21" s="36" t="s">
        <v>89</v>
      </c>
      <c r="J21" s="36" t="s">
        <v>87</v>
      </c>
    </row>
  </sheetData>
  <sheetProtection/>
  <mergeCells count="7">
    <mergeCell ref="H1:H2"/>
    <mergeCell ref="A1:A2"/>
    <mergeCell ref="B1:B2"/>
    <mergeCell ref="C1:C2"/>
    <mergeCell ref="D1:D2"/>
    <mergeCell ref="E1:E2"/>
    <mergeCell ref="F1:F2"/>
  </mergeCells>
  <hyperlinks>
    <hyperlink ref="A3" r:id="rId1" display="http://quicktake.morningstar.com/StockNet/Bondsquote.aspx?cid=0C00000BB5&amp;bid=09db65ea9d26041b320967c2d9191b5f&amp;bname=Hm+Depot+5.4%25+%7c+Maturity%3a2016&amp;ticker=HD&amp;country=USA&amp;clientid=dotcom"/>
    <hyperlink ref="A4" r:id="rId2" display="http://quicktake.morningstar.com/StockNet/Bondsquote.aspx?cid=0C00000BB5&amp;bid=09db65ea9d26041b644453391d82de18&amp;bname=Hm+Depot+5.875%25+%7c+Maturity%3a2036&amp;ticker=HD&amp;country=USA&amp;clientid=dotcom"/>
    <hyperlink ref="A5" r:id="rId3" display="http://quicktake.morningstar.com/StockNet/Bondsquote.aspx?cid=0C00000BB5&amp;bid=4a2037dcdae60924a8c4f20fea3b3d0f&amp;bname=Hm+Depot+2.625%25+%7c+Maturity%3a2022&amp;ticker=HD&amp;country=USA&amp;clientid=dotcom"/>
    <hyperlink ref="A6" r:id="rId4" display="http://quicktake.morningstar.com/StockNet/Bondsquote.aspx?cid=0C00000BB5&amp;bid=4a2037dcdae60924c3a256eb22fdf7d2&amp;bname=Hm+Depot+4.25%25+%7c+Maturity%3a2046&amp;ticker=HD&amp;country=USA&amp;clientid=dotcom"/>
    <hyperlink ref="A7" r:id="rId5" display="http://quicktake.morningstar.com/StockNet/Bondsquote.aspx?cid=0C00000BB5&amp;bid=da33c57d3c573ebb64e85eb13af05eca&amp;bname=Hm+Depot+2.25%25+%7c+Maturity%3a2018&amp;ticker=HD&amp;country=USA&amp;clientid=dotcom"/>
    <hyperlink ref="A8" r:id="rId6" display="http://quicktake.morningstar.com/StockNet/Bondsquote.aspx?cid=0C00000BB5&amp;bid=da33c57d3c573ebb113c8d80e4675874&amp;bname=Hm+Depot+3.75%25+%7c+Maturity%3a2024&amp;ticker=HD&amp;country=USA&amp;clientid=dotcom"/>
    <hyperlink ref="A9" r:id="rId7" display="http://quicktake.morningstar.com/StockNet/Bondsquote.aspx?cid=0C00000BB5&amp;bid=5dda5dd7c4d00069f4e0199713a01aa2&amp;bname=Hm+Depot+3.35%25+%7c+Maturity%3a2025&amp;ticker=HD&amp;country=USA&amp;clientid=dotcom"/>
    <hyperlink ref="A10" r:id="rId8" display="http://quicktake.morningstar.com/StockNet/Bondsquote.aspx?cid=0C00000BB5&amp;bid=718426e498a27e89fc8bccca6cfac22e&amp;bname=Hm+Depot+2%25+%7c+Maturity%3a2019&amp;ticker=HD&amp;country=USA&amp;clientid=dotcom"/>
    <hyperlink ref="A11" r:id="rId9" display="http://quicktake.morningstar.com/StockNet/Bondsquote.aspx?cid=0C00000BB5&amp;bid=3df582055cd433ba420e6bd32a0b7d2d&amp;bname=Hm+Depot+2.7%25+%7c+Maturity%3a2023&amp;ticker=HD&amp;country=USA&amp;clientid=dotcom"/>
    <hyperlink ref="A12" r:id="rId10" display="http://quicktake.morningstar.com/StockNet/Bondsquote.aspx?cid=0C00000BB5&amp;bid=da33c57d3c573ebb87c0b23ec20c9d5a&amp;bname=Hm+Depot+4.875%25+%7c+Maturity%3a2044&amp;ticker=HD&amp;country=USA&amp;clientid=dotcom"/>
    <hyperlink ref="A13" r:id="rId11" display="http://quicktake.morningstar.com/StockNet/Bondsquote.aspx?cid=0C00000BB5&amp;bid=718426e498a27e891bdc8fda36547bb5&amp;bname=Hm+Depot+4.4%25+%7c+Maturity%3a2045&amp;ticker=HD&amp;country=USA&amp;clientid=dotcom"/>
    <hyperlink ref="A14" r:id="rId12" display="http://quicktake.morningstar.com/StockNet/Bondsquote.aspx?cid=0C00000BB5&amp;bid=3df582055cd433badf23da19f973cdad&amp;bname=Hm+Depot+4.2%25+%7c+Maturity%3a2043&amp;ticker=HD&amp;country=USA&amp;clientid=dotcom"/>
    <hyperlink ref="A15" r:id="rId13" display="http://quicktake.morningstar.com/StockNet/Bondsquote.aspx?cid=0C00000BB5&amp;bid=36ee2e21e64cda2050b3d41547b135f5&amp;bname=Hm+Depot+4.4%25+%7c+Maturity%3a2021&amp;ticker=HD&amp;country=USA&amp;clientid=dotcom"/>
    <hyperlink ref="A16" r:id="rId14" display="http://quicktake.morningstar.com/StockNet/Bondsquote.aspx?cid=0C00000BB5&amp;bid=36ee2e21e64cda201a98bf76ece97c45&amp;bname=Hm+Depot+5.95%25+%7c+Maturity%3a2041&amp;ticker=HD&amp;country=USA&amp;clientid=dotcom"/>
    <hyperlink ref="A17" r:id="rId15" display="http://quicktake.morningstar.com/StockNet/Bondsquote.aspx?cid=0C00000BB5&amp;bid=5dda5dd7c4d00069269a9b3bd37e29f2&amp;bname=Hm+Depot+%7c+Maturity%3a2017&amp;ticker=HD&amp;country=USA&amp;clientid=dotcom"/>
    <hyperlink ref="A18" r:id="rId16" display="http://quicktake.morningstar.com/StockNet/Bondsquote.aspx?cid=0C00000BB5&amp;bid=d6a353d8bc64d2ef71e419b6171c27d6&amp;bname=Hm+Depot+3.95%25+%7c+Maturity%3a2020&amp;ticker=HD&amp;country=USA&amp;clientid=dotcom"/>
    <hyperlink ref="A19" r:id="rId17" display="http://quicktake.morningstar.com/StockNet/Bondsquote.aspx?cid=0C00000BB5&amp;bid=d6a353d8bc64d2ef546a00533e6a9b7b&amp;bname=Hm+Depot+5.4%25+%7c+Maturity%3a2040&amp;ticker=HD&amp;country=USA&amp;clientid=dotcom"/>
    <hyperlink ref="A20" r:id="rId18" display="http://quicktake.morningstar.com/StockNet/Bondsquote.aspx?cid=0C00000BB5&amp;bid=a2fbdb66920f6327db05bfdcc5b69424&amp;bname=Hm+Depot+5.95%25+%7c+Maturity%3a2041&amp;ticker=HD&amp;country=USA&amp;clientid=dotcom"/>
    <hyperlink ref="A21" r:id="rId19" display="http://quicktake.morningstar.com/StockNet/Bondsquote.aspx?cid=0C00000BB5&amp;bid=a2fbdb66920f63272b4c5d6e3542a2f5&amp;bname=Hm+Depot+4.4%25+%7c+Maturity%3a2021&amp;ticker=HD&amp;country=USA&amp;clientid=dot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Madison McCarthy</dc:creator>
  <cp:keywords/>
  <dc:description/>
  <cp:lastModifiedBy>Madison McCarthy</cp:lastModifiedBy>
  <dcterms:created xsi:type="dcterms:W3CDTF">2008-10-28T02:46:50Z</dcterms:created>
  <dcterms:modified xsi:type="dcterms:W3CDTF">2015-12-05T17:30:55Z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