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812"/>
  <workbookPr autoCompressPictures="0"/>
  <bookViews>
    <workbookView xWindow="0" yWindow="140" windowWidth="22840" windowHeight="1318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9" i="1" l="1"/>
  <c r="H49" i="1"/>
  <c r="G48" i="1"/>
  <c r="H48" i="1"/>
  <c r="G47" i="1"/>
  <c r="H47" i="1"/>
  <c r="G46" i="1"/>
  <c r="H46" i="1"/>
  <c r="G45" i="1"/>
  <c r="H45" i="1"/>
  <c r="G44" i="1"/>
  <c r="H44" i="1"/>
  <c r="F43" i="1"/>
  <c r="C43" i="1"/>
  <c r="G43" i="1"/>
  <c r="H43" i="1"/>
  <c r="G42" i="1"/>
  <c r="H42" i="1"/>
  <c r="G41" i="1"/>
  <c r="H41" i="1"/>
  <c r="G40" i="1"/>
  <c r="H40" i="1"/>
  <c r="G39" i="1"/>
  <c r="H39" i="1"/>
  <c r="G38" i="1"/>
  <c r="H38" i="1"/>
  <c r="G37" i="1"/>
  <c r="H37" i="1"/>
  <c r="G36" i="1"/>
  <c r="H36" i="1"/>
  <c r="G35" i="1"/>
  <c r="H35" i="1"/>
  <c r="G34" i="1"/>
  <c r="H34" i="1"/>
  <c r="G33" i="1"/>
  <c r="H33" i="1"/>
  <c r="G32" i="1"/>
  <c r="H32" i="1"/>
  <c r="G31" i="1"/>
  <c r="H31" i="1"/>
  <c r="G30" i="1"/>
  <c r="H30" i="1"/>
  <c r="G29" i="1"/>
  <c r="H29" i="1"/>
  <c r="G28" i="1"/>
  <c r="H28" i="1"/>
  <c r="G27" i="1"/>
  <c r="H27" i="1"/>
  <c r="F26" i="1"/>
  <c r="C26" i="1"/>
  <c r="G26" i="1"/>
  <c r="H26" i="1"/>
  <c r="G25" i="1"/>
  <c r="H25" i="1"/>
  <c r="G24" i="1"/>
  <c r="H24" i="1"/>
  <c r="G23" i="1"/>
  <c r="H23" i="1"/>
  <c r="G22" i="1"/>
  <c r="H22" i="1"/>
  <c r="G21" i="1"/>
  <c r="H21" i="1"/>
  <c r="G20" i="1"/>
  <c r="H20" i="1"/>
  <c r="G19" i="1"/>
  <c r="H19" i="1"/>
  <c r="G18" i="1"/>
  <c r="H18" i="1"/>
  <c r="C15" i="1"/>
  <c r="C17" i="1"/>
  <c r="D17" i="1"/>
  <c r="E17" i="1"/>
  <c r="F15" i="1"/>
  <c r="F16" i="1"/>
  <c r="G16" i="1"/>
  <c r="H16" i="1"/>
  <c r="F17" i="1"/>
  <c r="G17" i="1"/>
  <c r="H17" i="1"/>
  <c r="G15" i="1"/>
  <c r="H15" i="1"/>
  <c r="G14" i="1"/>
  <c r="H14" i="1"/>
  <c r="G13" i="1"/>
  <c r="H13" i="1"/>
  <c r="G12" i="1"/>
  <c r="H12" i="1"/>
  <c r="G11" i="1"/>
  <c r="H11" i="1"/>
  <c r="G10" i="1"/>
  <c r="H10" i="1"/>
  <c r="G9" i="1"/>
  <c r="H9" i="1"/>
  <c r="G8" i="1"/>
  <c r="H8" i="1"/>
  <c r="G7" i="1"/>
  <c r="H7" i="1"/>
  <c r="G6" i="1"/>
  <c r="H6" i="1"/>
  <c r="D49" i="1"/>
  <c r="E49" i="1"/>
  <c r="D48" i="1"/>
  <c r="E48" i="1"/>
  <c r="D47" i="1"/>
  <c r="E47" i="1"/>
  <c r="D46" i="1"/>
  <c r="E46" i="1"/>
  <c r="D45" i="1"/>
  <c r="E45" i="1"/>
  <c r="D44" i="1"/>
  <c r="E44" i="1"/>
  <c r="B43" i="1"/>
  <c r="D43" i="1"/>
  <c r="E43" i="1"/>
  <c r="D42" i="1"/>
  <c r="E42" i="1"/>
  <c r="D41" i="1"/>
  <c r="E41" i="1"/>
  <c r="D40" i="1"/>
  <c r="E40" i="1"/>
  <c r="D39" i="1"/>
  <c r="E39" i="1"/>
  <c r="D38" i="1"/>
  <c r="E38" i="1"/>
  <c r="D37" i="1"/>
  <c r="E37" i="1"/>
  <c r="D36" i="1"/>
  <c r="E36" i="1"/>
  <c r="D35" i="1"/>
  <c r="E35" i="1"/>
  <c r="D34" i="1"/>
  <c r="E34" i="1"/>
  <c r="D33" i="1"/>
  <c r="E33" i="1"/>
  <c r="D32" i="1"/>
  <c r="E32" i="1"/>
  <c r="D31" i="1"/>
  <c r="E31" i="1"/>
  <c r="D30" i="1"/>
  <c r="E30" i="1"/>
  <c r="D29" i="1"/>
  <c r="E29" i="1"/>
  <c r="D28" i="1"/>
  <c r="E28" i="1"/>
  <c r="D27" i="1"/>
  <c r="E27" i="1"/>
  <c r="B26" i="1"/>
  <c r="D26" i="1"/>
  <c r="E26" i="1"/>
  <c r="D25" i="1"/>
  <c r="E25" i="1"/>
  <c r="D24" i="1"/>
  <c r="E24" i="1"/>
  <c r="D23" i="1"/>
  <c r="E23" i="1"/>
  <c r="D22" i="1"/>
  <c r="E22" i="1"/>
  <c r="D21" i="1"/>
  <c r="E21" i="1"/>
  <c r="D20" i="1"/>
  <c r="E20" i="1"/>
  <c r="D19" i="1"/>
  <c r="E19" i="1"/>
  <c r="D18" i="1"/>
  <c r="E18" i="1"/>
  <c r="D16" i="1"/>
  <c r="E16" i="1"/>
  <c r="D15" i="1"/>
  <c r="E15" i="1"/>
  <c r="D14" i="1"/>
  <c r="E14" i="1"/>
  <c r="D13" i="1"/>
  <c r="E13" i="1"/>
  <c r="D12" i="1"/>
  <c r="E12" i="1"/>
  <c r="D11" i="1"/>
  <c r="E11" i="1"/>
  <c r="D10" i="1"/>
  <c r="E10" i="1"/>
  <c r="D9" i="1"/>
  <c r="E9" i="1"/>
  <c r="D8" i="1"/>
  <c r="E8" i="1"/>
  <c r="D7" i="1"/>
  <c r="E7" i="1"/>
  <c r="D6" i="1"/>
  <c r="E6" i="1"/>
</calcChain>
</file>

<file path=xl/sharedStrings.xml><?xml version="1.0" encoding="utf-8"?>
<sst xmlns="http://schemas.openxmlformats.org/spreadsheetml/2006/main" count="51" uniqueCount="49">
  <si>
    <t>Newham, Inc.</t>
  </si>
  <si>
    <t>Trial Balances for years ending December 31, 2013, 2014 and 2015</t>
  </si>
  <si>
    <t>Account Description</t>
  </si>
  <si>
    <t>$ Change</t>
  </si>
  <si>
    <t>%Change</t>
  </si>
  <si>
    <t>Cash on Hand</t>
  </si>
  <si>
    <t>Regular Checking Account</t>
  </si>
  <si>
    <t>Payroll Account</t>
  </si>
  <si>
    <t>Accounts Receivable</t>
  </si>
  <si>
    <t>Allowance for Doubtful Accounts</t>
  </si>
  <si>
    <t>Inventory</t>
  </si>
  <si>
    <t>Prepaid Insurance</t>
  </si>
  <si>
    <t>Office Supplies</t>
  </si>
  <si>
    <t>Land</t>
  </si>
  <si>
    <t>Buildings and Land Improvements</t>
  </si>
  <si>
    <t>Office Equipment and  Furniture</t>
  </si>
  <si>
    <t>Accum. Depreciation</t>
  </si>
  <si>
    <t>Other Noncurrent Assets</t>
  </si>
  <si>
    <t>Accounts Payable</t>
  </si>
  <si>
    <t>Wages Payable</t>
  </si>
  <si>
    <t>Accrued Liabilities</t>
  </si>
  <si>
    <t>Line of Credit</t>
  </si>
  <si>
    <t>Common Stock</t>
  </si>
  <si>
    <t>Paid-in Capital</t>
  </si>
  <si>
    <t>Retained Earnings</t>
  </si>
  <si>
    <t xml:space="preserve">Sales </t>
  </si>
  <si>
    <t>Sales Returns</t>
  </si>
  <si>
    <t>Warranty Expense</t>
  </si>
  <si>
    <t xml:space="preserve">Cost of Goods Sold </t>
  </si>
  <si>
    <t>Freight</t>
  </si>
  <si>
    <t>Advertising Expense</t>
  </si>
  <si>
    <t>Auto Expenses</t>
  </si>
  <si>
    <t>Depreciation Expense</t>
  </si>
  <si>
    <t>Warehouse Salaries</t>
  </si>
  <si>
    <t>Legal and Professional Expense</t>
  </si>
  <si>
    <t>Bad Debt Expense</t>
  </si>
  <si>
    <t>Insurance Expense</t>
  </si>
  <si>
    <t>Maintenance Expense</t>
  </si>
  <si>
    <t>Utilities</t>
  </si>
  <si>
    <t>Phone</t>
  </si>
  <si>
    <t>Postal</t>
  </si>
  <si>
    <t>Miscellaneous Office Expense</t>
  </si>
  <si>
    <t>Payroll Tax Exp</t>
  </si>
  <si>
    <t>Retirement Plan Ex</t>
  </si>
  <si>
    <t>Rent or Lease Expense</t>
  </si>
  <si>
    <t>Administrative Wages Expense</t>
  </si>
  <si>
    <t>Interest Expense</t>
  </si>
  <si>
    <t>Income Tax Expense - Federal</t>
  </si>
  <si>
    <t>Income Tax Expense -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</si>
</sst>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166" fontId="2" fillId="0" borderId="0" xfId="1" applyNumberFormat="1" applyFont="1" applyFill="1"/>
    <xf numFmtId="166" fontId="2" fillId="0" borderId="0" xfId="1" applyNumberFormat="1" applyFont="1"/>
    <xf numFmtId="167" fontId="2" fillId="0" borderId="0" xfId="2" applyNumberFormat="1" applyFont="1" applyFill="1"/>
    <xf numFmtId="167" fontId="2" fillId="0" borderId="0" xfId="2" applyNumberFormat="1" applyFont="1"/>
    <xf numFmtId="0" fontId="4" fillId="0" borderId="1" xfId="0" applyFont="1" applyBorder="1" applyAlignment="1">
      <alignment horizontal="center"/>
    </xf>
    <xf numFmtId="0" fontId="4" fillId="0" borderId="1" xfId="1" applyNumberFormat="1" applyFont="1" applyBorder="1" applyAlignment="1">
      <alignment horizontal="center"/>
    </xf>
    <xf numFmtId="166" fontId="0" fillId="0" borderId="0" xfId="0" applyNumberFormat="1"/>
    <xf numFmtId="166" fontId="0" fillId="0" borderId="0" xfId="1" applyNumberFormat="1" applyFont="1"/>
    <xf numFmtId="0" fontId="4" fillId="2" borderId="1" xfId="1" applyNumberFormat="1" applyFont="1" applyFill="1" applyBorder="1" applyAlignment="1">
      <alignment horizontal="center"/>
    </xf>
    <xf numFmtId="167" fontId="2" fillId="2" borderId="0" xfId="2" applyNumberFormat="1" applyFont="1" applyFill="1"/>
    <xf numFmtId="166" fontId="2" fillId="2" borderId="0" xfId="1" applyNumberFormat="1" applyFont="1" applyFill="1"/>
    <xf numFmtId="166" fontId="0" fillId="2" borderId="0" xfId="1" applyNumberFormat="1" applyFont="1" applyFill="1"/>
    <xf numFmtId="0" fontId="0" fillId="2" borderId="0" xfId="0" applyFill="1"/>
    <xf numFmtId="166" fontId="0" fillId="2" borderId="0" xfId="0" applyNumberFormat="1" applyFill="1"/>
    <xf numFmtId="9" fontId="2" fillId="2" borderId="0" xfId="3" applyFont="1" applyFill="1"/>
    <xf numFmtId="0" fontId="3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8" Type="http://schemas.openxmlformats.org/officeDocument/2006/relationships/customXml" Target="../customXml/item1.xml"/><Relationship Id="rId9" Type="http://schemas.openxmlformats.org/officeDocument/2006/relationships/customXml" Target="../customXml/item2.xml"/><Relationship Id="rId1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topLeftCell="A31" workbookViewId="0">
      <selection activeCell="B61" sqref="B61"/>
    </sheetView>
  </sheetViews>
  <sheetFormatPr baseColWidth="10" defaultColWidth="8.83203125" defaultRowHeight="14" x14ac:dyDescent="0"/>
  <cols>
    <col min="1" max="1" width="32.5" customWidth="1"/>
    <col min="2" max="2" width="15.6640625" customWidth="1"/>
    <col min="3" max="3" width="14.5" customWidth="1"/>
    <col min="4" max="4" width="11.6640625" style="14" customWidth="1"/>
    <col min="5" max="5" width="15" style="14" customWidth="1"/>
    <col min="6" max="6" width="16.33203125" customWidth="1"/>
    <col min="7" max="7" width="14.33203125" customWidth="1"/>
    <col min="8" max="8" width="11.5" customWidth="1"/>
  </cols>
  <sheetData>
    <row r="1" spans="1:8" ht="18">
      <c r="A1" s="17" t="s">
        <v>0</v>
      </c>
      <c r="B1" s="17"/>
      <c r="C1" s="17"/>
      <c r="D1" s="17"/>
      <c r="E1" s="17"/>
      <c r="F1" s="17"/>
    </row>
    <row r="2" spans="1:8" ht="18">
      <c r="A2" s="17" t="s">
        <v>1</v>
      </c>
      <c r="B2" s="17"/>
      <c r="C2" s="17"/>
      <c r="D2" s="17"/>
      <c r="E2" s="17"/>
      <c r="F2" s="17"/>
    </row>
    <row r="3" spans="1:8">
      <c r="G3" s="14"/>
      <c r="H3" s="14"/>
    </row>
    <row r="4" spans="1:8">
      <c r="G4" s="14"/>
      <c r="H4" s="14"/>
    </row>
    <row r="5" spans="1:8" ht="15">
      <c r="A5" s="6" t="s">
        <v>2</v>
      </c>
      <c r="B5" s="7">
        <v>2013</v>
      </c>
      <c r="C5" s="7">
        <v>2014</v>
      </c>
      <c r="D5" s="10" t="s">
        <v>3</v>
      </c>
      <c r="E5" s="10" t="s">
        <v>4</v>
      </c>
      <c r="F5" s="7">
        <v>2015</v>
      </c>
      <c r="G5" s="10" t="s">
        <v>3</v>
      </c>
      <c r="H5" s="10" t="s">
        <v>4</v>
      </c>
    </row>
    <row r="6" spans="1:8">
      <c r="A6" s="1" t="s">
        <v>5</v>
      </c>
      <c r="B6" s="4">
        <v>2400</v>
      </c>
      <c r="C6" s="4">
        <v>2548.2575999999999</v>
      </c>
      <c r="D6" s="11">
        <f>C6-B6</f>
        <v>148.25759999999991</v>
      </c>
      <c r="E6" s="16">
        <f>D6/B6</f>
        <v>6.1773999999999961E-2</v>
      </c>
      <c r="F6" s="5">
        <v>2599.2227520000001</v>
      </c>
      <c r="G6" s="11">
        <f>F6-C6</f>
        <v>50.965152000000217</v>
      </c>
      <c r="H6" s="16">
        <f>G6/C6</f>
        <v>2.0000000000000087E-2</v>
      </c>
    </row>
    <row r="7" spans="1:8">
      <c r="A7" s="1" t="s">
        <v>6</v>
      </c>
      <c r="B7" s="2">
        <v>747000</v>
      </c>
      <c r="C7" s="2">
        <v>553960.13439999998</v>
      </c>
      <c r="D7" s="12">
        <f>C7-B7</f>
        <v>-193039.86560000002</v>
      </c>
      <c r="E7" s="16">
        <f>D7/B7</f>
        <v>-0.25842016813922358</v>
      </c>
      <c r="F7" s="3">
        <v>643801.729024</v>
      </c>
      <c r="G7" s="12">
        <f>F7-C7</f>
        <v>89841.594624000019</v>
      </c>
      <c r="H7" s="16">
        <f t="shared" ref="H7:H49" si="0">G7/C7</f>
        <v>0.16218061381133209</v>
      </c>
    </row>
    <row r="8" spans="1:8">
      <c r="A8" s="1" t="s">
        <v>7</v>
      </c>
      <c r="B8" s="2">
        <v>1025</v>
      </c>
      <c r="C8" s="2">
        <v>860</v>
      </c>
      <c r="D8" s="12">
        <f t="shared" ref="D8:D49" si="1">C8-B8</f>
        <v>-165</v>
      </c>
      <c r="E8" s="16">
        <f t="shared" ref="E8:E49" si="2">D8/B8</f>
        <v>-0.16097560975609757</v>
      </c>
      <c r="F8" s="3">
        <v>945</v>
      </c>
      <c r="G8" s="12">
        <f t="shared" ref="G8:G49" si="3">F8-C8</f>
        <v>85</v>
      </c>
      <c r="H8" s="16">
        <f t="shared" si="0"/>
        <v>9.8837209302325577E-2</v>
      </c>
    </row>
    <row r="9" spans="1:8">
      <c r="A9" s="1" t="s">
        <v>8</v>
      </c>
      <c r="B9" s="3">
        <v>513000</v>
      </c>
      <c r="C9" s="3">
        <v>697092</v>
      </c>
      <c r="D9" s="12">
        <f t="shared" si="1"/>
        <v>184092</v>
      </c>
      <c r="E9" s="16">
        <f t="shared" si="2"/>
        <v>0.35885380116959065</v>
      </c>
      <c r="F9" s="3">
        <v>942528</v>
      </c>
      <c r="G9" s="12">
        <f t="shared" si="3"/>
        <v>245436</v>
      </c>
      <c r="H9" s="16">
        <f t="shared" si="0"/>
        <v>0.35208552099292489</v>
      </c>
    </row>
    <row r="10" spans="1:8">
      <c r="A10" s="1" t="s">
        <v>9</v>
      </c>
      <c r="B10" s="3">
        <v>-78525</v>
      </c>
      <c r="C10" s="3">
        <v>-87691</v>
      </c>
      <c r="D10" s="12">
        <f t="shared" si="1"/>
        <v>-9166</v>
      </c>
      <c r="E10" s="16">
        <f t="shared" si="2"/>
        <v>0.11672715695638332</v>
      </c>
      <c r="F10" s="3">
        <v>-42552</v>
      </c>
      <c r="G10" s="12">
        <f t="shared" si="3"/>
        <v>45139</v>
      </c>
      <c r="H10" s="16">
        <f t="shared" si="0"/>
        <v>-0.51475065856245228</v>
      </c>
    </row>
    <row r="11" spans="1:8">
      <c r="A11" s="1" t="s">
        <v>10</v>
      </c>
      <c r="B11" s="3">
        <v>1531506.55</v>
      </c>
      <c r="C11" s="3">
        <v>1585734</v>
      </c>
      <c r="D11" s="12">
        <f t="shared" si="1"/>
        <v>54227.449999999953</v>
      </c>
      <c r="E11" s="16">
        <f t="shared" si="2"/>
        <v>3.5407912555124203E-2</v>
      </c>
      <c r="F11" s="3">
        <v>1599078</v>
      </c>
      <c r="G11" s="12">
        <f t="shared" si="3"/>
        <v>13344</v>
      </c>
      <c r="H11" s="16">
        <f t="shared" si="0"/>
        <v>8.4150305158368303E-3</v>
      </c>
    </row>
    <row r="12" spans="1:8">
      <c r="A12" s="1" t="s">
        <v>11</v>
      </c>
      <c r="B12" s="3">
        <v>9142.9750000000004</v>
      </c>
      <c r="C12" s="3">
        <v>8305</v>
      </c>
      <c r="D12" s="12">
        <f t="shared" si="1"/>
        <v>-837.97500000000036</v>
      </c>
      <c r="E12" s="16">
        <f t="shared" si="2"/>
        <v>-9.1652334169129893E-2</v>
      </c>
      <c r="F12" s="3">
        <v>7722</v>
      </c>
      <c r="G12" s="12">
        <f t="shared" si="3"/>
        <v>-583</v>
      </c>
      <c r="H12" s="16">
        <f t="shared" si="0"/>
        <v>-7.0198675496688748E-2</v>
      </c>
    </row>
    <row r="13" spans="1:8">
      <c r="A13" s="1" t="s">
        <v>12</v>
      </c>
      <c r="B13" s="3">
        <v>258.52499999999998</v>
      </c>
      <c r="C13" s="3">
        <v>565</v>
      </c>
      <c r="D13" s="12">
        <f t="shared" si="1"/>
        <v>306.47500000000002</v>
      </c>
      <c r="E13" s="16">
        <f t="shared" si="2"/>
        <v>1.185475292524901</v>
      </c>
      <c r="F13" s="3">
        <v>982</v>
      </c>
      <c r="G13" s="12">
        <f t="shared" si="3"/>
        <v>417</v>
      </c>
      <c r="H13" s="16">
        <f t="shared" si="0"/>
        <v>0.73805309734513269</v>
      </c>
    </row>
    <row r="14" spans="1:8">
      <c r="A14" s="1" t="s">
        <v>13</v>
      </c>
      <c r="B14" s="3">
        <v>846250</v>
      </c>
      <c r="C14" s="3">
        <v>846250</v>
      </c>
      <c r="D14" s="12">
        <f t="shared" si="1"/>
        <v>0</v>
      </c>
      <c r="E14" s="16">
        <f t="shared" si="2"/>
        <v>0</v>
      </c>
      <c r="F14" s="3">
        <v>846250</v>
      </c>
      <c r="G14" s="12">
        <f t="shared" si="3"/>
        <v>0</v>
      </c>
      <c r="H14" s="16">
        <f t="shared" si="0"/>
        <v>0</v>
      </c>
    </row>
    <row r="15" spans="1:8">
      <c r="A15" s="1" t="s">
        <v>14</v>
      </c>
      <c r="B15" s="3">
        <v>759882.4</v>
      </c>
      <c r="C15" s="3">
        <f>B15+12000</f>
        <v>771882.4</v>
      </c>
      <c r="D15" s="12">
        <f t="shared" si="1"/>
        <v>12000</v>
      </c>
      <c r="E15" s="16">
        <f t="shared" si="2"/>
        <v>1.5791917275620543E-2</v>
      </c>
      <c r="F15" s="3">
        <f>C15</f>
        <v>771882.4</v>
      </c>
      <c r="G15" s="12">
        <f t="shared" si="3"/>
        <v>0</v>
      </c>
      <c r="H15" s="16">
        <f t="shared" si="0"/>
        <v>0</v>
      </c>
    </row>
    <row r="16" spans="1:8">
      <c r="A16" s="1" t="s">
        <v>15</v>
      </c>
      <c r="B16" s="3">
        <v>841521.375</v>
      </c>
      <c r="C16" s="3">
        <v>580588.78559999994</v>
      </c>
      <c r="D16" s="12">
        <f t="shared" si="1"/>
        <v>-260932.58940000006</v>
      </c>
      <c r="E16" s="16">
        <f t="shared" si="2"/>
        <v>-0.31007244397089739</v>
      </c>
      <c r="F16" s="3">
        <f>C16+14580</f>
        <v>595168.78559999994</v>
      </c>
      <c r="G16" s="12">
        <f t="shared" si="3"/>
        <v>14580</v>
      </c>
      <c r="H16" s="16">
        <f t="shared" si="0"/>
        <v>2.5112438203456752E-2</v>
      </c>
    </row>
    <row r="17" spans="1:8">
      <c r="A17" s="1" t="s">
        <v>16</v>
      </c>
      <c r="B17" s="3">
        <v>-423800</v>
      </c>
      <c r="C17" s="3">
        <f>-(C16+C15)*0.26</f>
        <v>-351642.508256</v>
      </c>
      <c r="D17" s="12">
        <f t="shared" si="1"/>
        <v>72157.491743999999</v>
      </c>
      <c r="E17" s="16">
        <f t="shared" si="2"/>
        <v>-0.17026307631901841</v>
      </c>
      <c r="F17" s="3">
        <f>-(F15+F16)*0.26</f>
        <v>-355433.30825599999</v>
      </c>
      <c r="G17" s="12">
        <f t="shared" si="3"/>
        <v>-3790.7999999999884</v>
      </c>
      <c r="H17" s="16">
        <f t="shared" si="0"/>
        <v>1.0780266637275378E-2</v>
      </c>
    </row>
    <row r="18" spans="1:8">
      <c r="A18" s="1" t="s">
        <v>17</v>
      </c>
      <c r="B18" s="3">
        <v>250</v>
      </c>
      <c r="C18" s="3">
        <v>250</v>
      </c>
      <c r="D18" s="12">
        <f t="shared" si="1"/>
        <v>0</v>
      </c>
      <c r="E18" s="16">
        <f t="shared" si="2"/>
        <v>0</v>
      </c>
      <c r="F18" s="3">
        <v>250</v>
      </c>
      <c r="G18" s="12">
        <f t="shared" si="3"/>
        <v>0</v>
      </c>
      <c r="H18" s="16">
        <f t="shared" si="0"/>
        <v>0</v>
      </c>
    </row>
    <row r="19" spans="1:8">
      <c r="A19" s="1" t="s">
        <v>18</v>
      </c>
      <c r="B19" s="3">
        <v>-791397</v>
      </c>
      <c r="C19" s="3">
        <v>-488867</v>
      </c>
      <c r="D19" s="12">
        <f t="shared" si="1"/>
        <v>302530</v>
      </c>
      <c r="E19" s="16">
        <f t="shared" si="2"/>
        <v>-0.38227337227712516</v>
      </c>
      <c r="F19" s="3">
        <v>-450648</v>
      </c>
      <c r="G19" s="12">
        <f t="shared" si="3"/>
        <v>38219</v>
      </c>
      <c r="H19" s="16">
        <f t="shared" si="0"/>
        <v>-7.8178727547574295E-2</v>
      </c>
    </row>
    <row r="20" spans="1:8">
      <c r="A20" s="1" t="s">
        <v>19</v>
      </c>
      <c r="B20" s="3">
        <v>-36837.9</v>
      </c>
      <c r="C20" s="3">
        <v>-54513</v>
      </c>
      <c r="D20" s="12">
        <f t="shared" si="1"/>
        <v>-17675.099999999999</v>
      </c>
      <c r="E20" s="16">
        <f t="shared" si="2"/>
        <v>0.47980748088246067</v>
      </c>
      <c r="F20" s="3">
        <v>-8145</v>
      </c>
      <c r="G20" s="12">
        <f t="shared" si="3"/>
        <v>46368</v>
      </c>
      <c r="H20" s="16">
        <f t="shared" si="0"/>
        <v>-0.85058609872874358</v>
      </c>
    </row>
    <row r="21" spans="1:8">
      <c r="A21" s="1" t="s">
        <v>20</v>
      </c>
      <c r="B21" s="3">
        <v>-1648.3625000000002</v>
      </c>
      <c r="C21" s="3">
        <v>-1452</v>
      </c>
      <c r="D21" s="12">
        <f t="shared" si="1"/>
        <v>196.36250000000018</v>
      </c>
      <c r="E21" s="16">
        <f t="shared" si="2"/>
        <v>-0.11912579908848943</v>
      </c>
      <c r="F21" s="3">
        <v>-1546</v>
      </c>
      <c r="G21" s="12">
        <f t="shared" si="3"/>
        <v>-94</v>
      </c>
      <c r="H21" s="16">
        <f t="shared" si="0"/>
        <v>6.4738292011019286E-2</v>
      </c>
    </row>
    <row r="22" spans="1:8">
      <c r="A22" s="1" t="s">
        <v>21</v>
      </c>
      <c r="B22" s="3">
        <v>-25000</v>
      </c>
      <c r="C22" s="3">
        <v>-23250</v>
      </c>
      <c r="D22" s="12">
        <f t="shared" si="1"/>
        <v>1750</v>
      </c>
      <c r="E22" s="16">
        <f t="shared" si="2"/>
        <v>-7.0000000000000007E-2</v>
      </c>
      <c r="F22" s="3">
        <v>-35690</v>
      </c>
      <c r="G22" s="12">
        <f t="shared" si="3"/>
        <v>-12440</v>
      </c>
      <c r="H22" s="16">
        <f t="shared" si="0"/>
        <v>0.5350537634408602</v>
      </c>
    </row>
    <row r="23" spans="1:8">
      <c r="A23" s="1" t="s">
        <v>22</v>
      </c>
      <c r="B23" s="3">
        <v>-1531250</v>
      </c>
      <c r="C23" s="3">
        <v>-1531250</v>
      </c>
      <c r="D23" s="12">
        <f t="shared" si="1"/>
        <v>0</v>
      </c>
      <c r="E23" s="16">
        <f t="shared" si="2"/>
        <v>0</v>
      </c>
      <c r="F23" s="3">
        <v>-1531250</v>
      </c>
      <c r="G23" s="12">
        <f t="shared" si="3"/>
        <v>0</v>
      </c>
      <c r="H23" s="16">
        <f t="shared" si="0"/>
        <v>0</v>
      </c>
    </row>
    <row r="24" spans="1:8">
      <c r="A24" s="1" t="s">
        <v>23</v>
      </c>
      <c r="B24" s="3">
        <v>-1278750</v>
      </c>
      <c r="C24" s="3">
        <v>-1278750</v>
      </c>
      <c r="D24" s="12">
        <f t="shared" si="1"/>
        <v>0</v>
      </c>
      <c r="E24" s="16">
        <f t="shared" si="2"/>
        <v>0</v>
      </c>
      <c r="F24" s="3">
        <v>-1278750</v>
      </c>
      <c r="G24" s="12">
        <f t="shared" si="3"/>
        <v>0</v>
      </c>
      <c r="H24" s="16">
        <f t="shared" si="0"/>
        <v>0</v>
      </c>
    </row>
    <row r="25" spans="1:8">
      <c r="A25" s="1" t="s">
        <v>24</v>
      </c>
      <c r="B25" s="3">
        <v>-796136</v>
      </c>
      <c r="C25" s="3">
        <v>-1087041</v>
      </c>
      <c r="D25" s="12">
        <f t="shared" si="1"/>
        <v>-290905</v>
      </c>
      <c r="E25" s="16">
        <f t="shared" si="2"/>
        <v>0.36539611322688587</v>
      </c>
      <c r="F25" s="3">
        <v>-1232634</v>
      </c>
      <c r="G25" s="12">
        <f t="shared" si="3"/>
        <v>-145593</v>
      </c>
      <c r="H25" s="16">
        <f t="shared" si="0"/>
        <v>0.13393515056009847</v>
      </c>
    </row>
    <row r="26" spans="1:8">
      <c r="A26" s="1" t="s">
        <v>25</v>
      </c>
      <c r="B26" s="3">
        <f>-1975896+-8745</f>
        <v>-1984641</v>
      </c>
      <c r="C26" s="3">
        <f>-1839067-194643+413150</f>
        <v>-1620560</v>
      </c>
      <c r="D26" s="12">
        <f t="shared" si="1"/>
        <v>364081</v>
      </c>
      <c r="E26" s="16">
        <f t="shared" si="2"/>
        <v>-0.18344929889083214</v>
      </c>
      <c r="F26" s="3">
        <f>-1932750-132059</f>
        <v>-2064809</v>
      </c>
      <c r="G26" s="12">
        <f t="shared" si="3"/>
        <v>-444249</v>
      </c>
      <c r="H26" s="16">
        <f t="shared" si="0"/>
        <v>0.27413301574764282</v>
      </c>
    </row>
    <row r="27" spans="1:8">
      <c r="A27" s="1" t="s">
        <v>26</v>
      </c>
      <c r="B27" s="3">
        <v>12979</v>
      </c>
      <c r="C27" s="3">
        <v>32347</v>
      </c>
      <c r="D27" s="12">
        <f t="shared" si="1"/>
        <v>19368</v>
      </c>
      <c r="E27" s="16">
        <f t="shared" si="2"/>
        <v>1.4922567223977194</v>
      </c>
      <c r="F27" s="3">
        <v>23096</v>
      </c>
      <c r="G27" s="12">
        <f t="shared" si="3"/>
        <v>-9251</v>
      </c>
      <c r="H27" s="16">
        <f t="shared" si="0"/>
        <v>-0.28599251862614772</v>
      </c>
    </row>
    <row r="28" spans="1:8">
      <c r="A28" s="1" t="s">
        <v>27</v>
      </c>
      <c r="B28" s="3">
        <v>3753</v>
      </c>
      <c r="C28" s="3">
        <v>7104</v>
      </c>
      <c r="D28" s="12">
        <f t="shared" si="1"/>
        <v>3351</v>
      </c>
      <c r="E28" s="16">
        <f t="shared" si="2"/>
        <v>0.89288569144684249</v>
      </c>
      <c r="F28" s="3">
        <v>4481</v>
      </c>
      <c r="G28" s="12">
        <f t="shared" si="3"/>
        <v>-2623</v>
      </c>
      <c r="H28" s="16">
        <f t="shared" si="0"/>
        <v>-0.3692286036036036</v>
      </c>
    </row>
    <row r="29" spans="1:8" ht="12.75" customHeight="1">
      <c r="A29" s="1" t="s">
        <v>28</v>
      </c>
      <c r="B29" s="3">
        <v>856326</v>
      </c>
      <c r="C29" s="3">
        <v>640300</v>
      </c>
      <c r="D29" s="12">
        <f t="shared" si="1"/>
        <v>-216026</v>
      </c>
      <c r="E29" s="16">
        <f t="shared" si="2"/>
        <v>-0.25227074735556321</v>
      </c>
      <c r="F29" s="3">
        <v>791035</v>
      </c>
      <c r="G29" s="12">
        <f t="shared" si="3"/>
        <v>150735</v>
      </c>
      <c r="H29" s="16">
        <f t="shared" si="0"/>
        <v>0.23541308761518037</v>
      </c>
    </row>
    <row r="30" spans="1:8">
      <c r="A30" s="1" t="s">
        <v>29</v>
      </c>
      <c r="B30" s="3">
        <v>8689</v>
      </c>
      <c r="C30" s="3">
        <v>9095</v>
      </c>
      <c r="D30" s="12">
        <f t="shared" si="1"/>
        <v>406</v>
      </c>
      <c r="E30" s="16">
        <f t="shared" si="2"/>
        <v>4.6725745195074234E-2</v>
      </c>
      <c r="F30" s="3">
        <v>5068</v>
      </c>
      <c r="G30" s="12">
        <f t="shared" si="3"/>
        <v>-4027</v>
      </c>
      <c r="H30" s="16">
        <f t="shared" si="0"/>
        <v>-0.4427707531610775</v>
      </c>
    </row>
    <row r="31" spans="1:8">
      <c r="A31" s="1" t="s">
        <v>30</v>
      </c>
      <c r="B31" s="3">
        <v>12425</v>
      </c>
      <c r="C31" s="3">
        <v>15125</v>
      </c>
      <c r="D31" s="12">
        <f t="shared" si="1"/>
        <v>2700</v>
      </c>
      <c r="E31" s="16">
        <f t="shared" si="2"/>
        <v>0.21730382293762576</v>
      </c>
      <c r="F31" s="3">
        <v>17507</v>
      </c>
      <c r="G31" s="12">
        <f t="shared" si="3"/>
        <v>2382</v>
      </c>
      <c r="H31" s="16">
        <f t="shared" si="0"/>
        <v>0.15748760330578512</v>
      </c>
    </row>
    <row r="32" spans="1:8">
      <c r="A32" s="1" t="s">
        <v>31</v>
      </c>
      <c r="B32" s="3">
        <v>6218</v>
      </c>
      <c r="C32" s="3">
        <v>5763</v>
      </c>
      <c r="D32" s="12">
        <f t="shared" si="1"/>
        <v>-455</v>
      </c>
      <c r="E32" s="16">
        <f t="shared" si="2"/>
        <v>-7.3174654229655842E-2</v>
      </c>
      <c r="F32" s="3">
        <v>4713</v>
      </c>
      <c r="G32" s="12">
        <f t="shared" si="3"/>
        <v>-1050</v>
      </c>
      <c r="H32" s="16">
        <f t="shared" si="0"/>
        <v>-0.18219677251431546</v>
      </c>
    </row>
    <row r="33" spans="1:8">
      <c r="A33" s="1" t="s">
        <v>32</v>
      </c>
      <c r="B33" s="3">
        <v>26250</v>
      </c>
      <c r="C33" s="3">
        <v>72157</v>
      </c>
      <c r="D33" s="12">
        <f t="shared" si="1"/>
        <v>45907</v>
      </c>
      <c r="E33" s="16">
        <f t="shared" si="2"/>
        <v>1.7488380952380953</v>
      </c>
      <c r="F33" s="3">
        <v>33791</v>
      </c>
      <c r="G33" s="12">
        <f t="shared" si="3"/>
        <v>-38366</v>
      </c>
      <c r="H33" s="16">
        <f t="shared" si="0"/>
        <v>-0.53170170600218969</v>
      </c>
    </row>
    <row r="34" spans="1:8">
      <c r="A34" s="1" t="s">
        <v>33</v>
      </c>
      <c r="B34" s="3">
        <v>91730</v>
      </c>
      <c r="C34" s="3">
        <v>94802</v>
      </c>
      <c r="D34" s="12">
        <f t="shared" si="1"/>
        <v>3072</v>
      </c>
      <c r="E34" s="16">
        <f t="shared" si="2"/>
        <v>3.3489589011228608E-2</v>
      </c>
      <c r="F34" s="3">
        <v>96792</v>
      </c>
      <c r="G34" s="12">
        <f t="shared" si="3"/>
        <v>1990</v>
      </c>
      <c r="H34" s="16">
        <f t="shared" si="0"/>
        <v>2.0991118330836903E-2</v>
      </c>
    </row>
    <row r="35" spans="1:8">
      <c r="A35" s="1" t="s">
        <v>34</v>
      </c>
      <c r="B35" s="3">
        <v>6417</v>
      </c>
      <c r="C35" s="3">
        <v>5113</v>
      </c>
      <c r="D35" s="12">
        <f t="shared" si="1"/>
        <v>-1304</v>
      </c>
      <c r="E35" s="16">
        <f t="shared" si="2"/>
        <v>-0.20321022284556647</v>
      </c>
      <c r="F35" s="3">
        <v>3406</v>
      </c>
      <c r="G35" s="12">
        <f t="shared" si="3"/>
        <v>-1707</v>
      </c>
      <c r="H35" s="16">
        <f t="shared" si="0"/>
        <v>-0.33385487971836497</v>
      </c>
    </row>
    <row r="36" spans="1:8">
      <c r="A36" s="1" t="s">
        <v>35</v>
      </c>
      <c r="B36" s="3">
        <v>8032</v>
      </c>
      <c r="C36" s="3">
        <v>7569</v>
      </c>
      <c r="D36" s="12">
        <f t="shared" si="1"/>
        <v>-463</v>
      </c>
      <c r="E36" s="16">
        <f t="shared" si="2"/>
        <v>-5.7644422310756969E-2</v>
      </c>
      <c r="F36" s="3">
        <v>3800</v>
      </c>
      <c r="G36" s="12">
        <f t="shared" si="3"/>
        <v>-3769</v>
      </c>
      <c r="H36" s="16">
        <f t="shared" si="0"/>
        <v>-0.49795217333861802</v>
      </c>
    </row>
    <row r="37" spans="1:8">
      <c r="A37" s="1" t="s">
        <v>36</v>
      </c>
      <c r="B37" s="3">
        <v>6428</v>
      </c>
      <c r="C37" s="3">
        <v>5085</v>
      </c>
      <c r="D37" s="12">
        <f t="shared" si="1"/>
        <v>-1343</v>
      </c>
      <c r="E37" s="16">
        <f t="shared" si="2"/>
        <v>-0.20892968263845677</v>
      </c>
      <c r="F37" s="3">
        <v>5774</v>
      </c>
      <c r="G37" s="12">
        <f t="shared" si="3"/>
        <v>689</v>
      </c>
      <c r="H37" s="16">
        <f t="shared" si="0"/>
        <v>0.13549655850540807</v>
      </c>
    </row>
    <row r="38" spans="1:8">
      <c r="A38" s="1" t="s">
        <v>37</v>
      </c>
      <c r="B38" s="3">
        <v>5420</v>
      </c>
      <c r="C38" s="3">
        <v>6220.1743999999999</v>
      </c>
      <c r="D38" s="12">
        <f t="shared" si="1"/>
        <v>800.17439999999988</v>
      </c>
      <c r="E38" s="16">
        <f t="shared" si="2"/>
        <v>0.14763365313653135</v>
      </c>
      <c r="F38" s="3">
        <v>7629</v>
      </c>
      <c r="G38" s="12">
        <f t="shared" si="3"/>
        <v>1408.8256000000001</v>
      </c>
      <c r="H38" s="16">
        <f t="shared" si="0"/>
        <v>0.22649294206284637</v>
      </c>
    </row>
    <row r="39" spans="1:8">
      <c r="A39" s="1" t="s">
        <v>38</v>
      </c>
      <c r="B39" s="3">
        <v>9554</v>
      </c>
      <c r="C39" s="3">
        <v>7855</v>
      </c>
      <c r="D39" s="12">
        <f t="shared" si="1"/>
        <v>-1699</v>
      </c>
      <c r="E39" s="16">
        <f t="shared" si="2"/>
        <v>-0.17783127485869793</v>
      </c>
      <c r="F39" s="3">
        <v>5600</v>
      </c>
      <c r="G39" s="12">
        <f t="shared" si="3"/>
        <v>-2255</v>
      </c>
      <c r="H39" s="16">
        <f t="shared" si="0"/>
        <v>-0.28707829408020369</v>
      </c>
    </row>
    <row r="40" spans="1:8">
      <c r="A40" s="1" t="s">
        <v>39</v>
      </c>
      <c r="B40" s="3">
        <v>5467</v>
      </c>
      <c r="C40" s="3">
        <v>8911</v>
      </c>
      <c r="D40" s="12">
        <f t="shared" si="1"/>
        <v>3444</v>
      </c>
      <c r="E40" s="16">
        <f t="shared" si="2"/>
        <v>0.62996158770806654</v>
      </c>
      <c r="F40" s="3">
        <v>5651</v>
      </c>
      <c r="G40" s="12">
        <f t="shared" si="3"/>
        <v>-3260</v>
      </c>
      <c r="H40" s="16">
        <f t="shared" si="0"/>
        <v>-0.36583997306699584</v>
      </c>
    </row>
    <row r="41" spans="1:8">
      <c r="A41" s="1" t="s">
        <v>40</v>
      </c>
      <c r="B41" s="3">
        <v>642</v>
      </c>
      <c r="C41" s="3">
        <v>740</v>
      </c>
      <c r="D41" s="12">
        <f t="shared" si="1"/>
        <v>98</v>
      </c>
      <c r="E41" s="16">
        <f t="shared" si="2"/>
        <v>0.15264797507788161</v>
      </c>
      <c r="F41" s="3">
        <v>360</v>
      </c>
      <c r="G41" s="12">
        <f t="shared" si="3"/>
        <v>-380</v>
      </c>
      <c r="H41" s="16">
        <f t="shared" si="0"/>
        <v>-0.51351351351351349</v>
      </c>
    </row>
    <row r="42" spans="1:8">
      <c r="A42" s="1" t="s">
        <v>41</v>
      </c>
      <c r="B42" s="3">
        <v>1279</v>
      </c>
      <c r="C42" s="3">
        <v>3879</v>
      </c>
      <c r="D42" s="12">
        <f t="shared" si="1"/>
        <v>2600</v>
      </c>
      <c r="E42" s="16">
        <f t="shared" si="2"/>
        <v>2.0328381548084442</v>
      </c>
      <c r="F42" s="3">
        <v>25389.6564</v>
      </c>
      <c r="G42" s="12">
        <f t="shared" si="3"/>
        <v>21510.6564</v>
      </c>
      <c r="H42" s="16">
        <f t="shared" si="0"/>
        <v>5.5454128383604022</v>
      </c>
    </row>
    <row r="43" spans="1:8">
      <c r="A43" s="1" t="s">
        <v>42</v>
      </c>
      <c r="B43" s="3">
        <f>(B46+B34)*0.2</f>
        <v>97150.8</v>
      </c>
      <c r="C43" s="3">
        <f t="shared" ref="C43:F43" si="4">(C46+C34)*0.2</f>
        <v>87840.200000000012</v>
      </c>
      <c r="D43" s="12">
        <f t="shared" si="1"/>
        <v>-9310.5999999999913</v>
      </c>
      <c r="E43" s="16">
        <f t="shared" si="2"/>
        <v>-9.5836575715279662E-2</v>
      </c>
      <c r="F43" s="3">
        <f t="shared" si="4"/>
        <v>86671.6</v>
      </c>
      <c r="G43" s="12">
        <f t="shared" si="3"/>
        <v>-1168.6000000000058</v>
      </c>
      <c r="H43" s="16">
        <f t="shared" si="0"/>
        <v>-1.3303703771166341E-2</v>
      </c>
    </row>
    <row r="44" spans="1:8">
      <c r="A44" s="1" t="s">
        <v>43</v>
      </c>
      <c r="B44" s="3">
        <v>75000</v>
      </c>
      <c r="C44" s="3">
        <v>60000</v>
      </c>
      <c r="D44" s="12">
        <f t="shared" si="1"/>
        <v>-15000</v>
      </c>
      <c r="E44" s="16">
        <f t="shared" si="2"/>
        <v>-0.2</v>
      </c>
      <c r="F44" s="3">
        <v>63000</v>
      </c>
      <c r="G44" s="12">
        <f t="shared" si="3"/>
        <v>3000</v>
      </c>
      <c r="H44" s="16">
        <f t="shared" si="0"/>
        <v>0.05</v>
      </c>
    </row>
    <row r="45" spans="1:8">
      <c r="A45" s="1" t="s">
        <v>44</v>
      </c>
      <c r="B45" s="3">
        <v>54357</v>
      </c>
      <c r="C45" s="3">
        <v>51363</v>
      </c>
      <c r="D45" s="12">
        <f t="shared" si="1"/>
        <v>-2994</v>
      </c>
      <c r="E45" s="16">
        <f t="shared" si="2"/>
        <v>-5.5080302444947292E-2</v>
      </c>
      <c r="F45" s="3">
        <v>53705</v>
      </c>
      <c r="G45" s="12">
        <f t="shared" si="3"/>
        <v>2342</v>
      </c>
      <c r="H45" s="16">
        <f t="shared" si="0"/>
        <v>4.5597025095886146E-2</v>
      </c>
    </row>
    <row r="46" spans="1:8">
      <c r="A46" s="1" t="s">
        <v>45</v>
      </c>
      <c r="B46" s="3">
        <v>394024</v>
      </c>
      <c r="C46" s="3">
        <v>344399</v>
      </c>
      <c r="D46" s="12">
        <f t="shared" si="1"/>
        <v>-49625</v>
      </c>
      <c r="E46" s="16">
        <f t="shared" si="2"/>
        <v>-0.12594410492761862</v>
      </c>
      <c r="F46" s="3">
        <v>336566</v>
      </c>
      <c r="G46" s="12">
        <f t="shared" si="3"/>
        <v>-7833</v>
      </c>
      <c r="H46" s="16">
        <f t="shared" si="0"/>
        <v>-2.274396847842183E-2</v>
      </c>
    </row>
    <row r="47" spans="1:8">
      <c r="A47" s="1" t="s">
        <v>46</v>
      </c>
      <c r="B47" s="3">
        <v>2000</v>
      </c>
      <c r="C47" s="3">
        <v>1860</v>
      </c>
      <c r="D47" s="12">
        <f t="shared" si="1"/>
        <v>-140</v>
      </c>
      <c r="E47" s="16">
        <f t="shared" si="2"/>
        <v>-7.0000000000000007E-2</v>
      </c>
      <c r="F47" s="3">
        <v>1860</v>
      </c>
      <c r="G47" s="12">
        <f t="shared" si="3"/>
        <v>0</v>
      </c>
      <c r="H47" s="16">
        <f t="shared" si="0"/>
        <v>0</v>
      </c>
    </row>
    <row r="48" spans="1:8">
      <c r="A48" s="1" t="s">
        <v>47</v>
      </c>
      <c r="B48" s="3">
        <v>6250</v>
      </c>
      <c r="C48" s="3">
        <v>4240</v>
      </c>
      <c r="D48" s="12">
        <f t="shared" si="1"/>
        <v>-2010</v>
      </c>
      <c r="E48" s="16">
        <f t="shared" si="2"/>
        <v>-0.3216</v>
      </c>
      <c r="F48" s="3">
        <v>9540</v>
      </c>
      <c r="G48" s="12">
        <f t="shared" si="3"/>
        <v>5300</v>
      </c>
      <c r="H48" s="16">
        <f t="shared" si="0"/>
        <v>1.25</v>
      </c>
    </row>
    <row r="49" spans="1:8">
      <c r="A49" s="1" t="s">
        <v>48</v>
      </c>
      <c r="B49" s="3">
        <v>3345</v>
      </c>
      <c r="C49" s="3">
        <v>3200</v>
      </c>
      <c r="D49" s="12">
        <f t="shared" si="1"/>
        <v>-145</v>
      </c>
      <c r="E49" s="16">
        <f t="shared" si="2"/>
        <v>-4.3348281016442454E-2</v>
      </c>
      <c r="F49" s="3">
        <v>2800</v>
      </c>
      <c r="G49" s="12">
        <f t="shared" si="3"/>
        <v>-400</v>
      </c>
      <c r="H49" s="16">
        <f t="shared" si="0"/>
        <v>-0.125</v>
      </c>
    </row>
    <row r="50" spans="1:8">
      <c r="B50" s="9"/>
      <c r="C50" s="9"/>
      <c r="D50" s="13"/>
      <c r="E50" s="13"/>
      <c r="F50" s="9"/>
    </row>
    <row r="52" spans="1:8">
      <c r="B52" s="8"/>
      <c r="C52" s="8"/>
      <c r="D52" s="15"/>
      <c r="E52" s="15"/>
    </row>
  </sheetData>
  <mergeCells count="2">
    <mergeCell ref="A1:F1"/>
    <mergeCell ref="A2:F2"/>
  </mergeCells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267F6D1A260A4394C18F5AF72445EA" ma:contentTypeVersion="3" ma:contentTypeDescription="Create a new document." ma:contentTypeScope="" ma:versionID="d6a723735a0ade9a92961b83aee31dd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345bd7673956a623930e5662e321f3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9CCF94-941A-4ACE-9428-73A57D6A30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759A78-DC2D-4517-AFF8-876F13C7BA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348EE29-99CF-463A-9FDB-BFE79E98C724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W Achilles</dc:creator>
  <cp:lastModifiedBy>Edith  Valeri</cp:lastModifiedBy>
  <dcterms:created xsi:type="dcterms:W3CDTF">2015-03-19T20:44:08Z</dcterms:created>
  <dcterms:modified xsi:type="dcterms:W3CDTF">2015-08-10T23:56:36Z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0x01010019267F6D1A260A4394C18F5AF72445EA</vt:lpwstr>
  </property>
</Properties>
</file>