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45" windowWidth="15600" windowHeight="6585"/>
  </bookViews>
  <sheets>
    <sheet name="IS_RTL" sheetId="1" r:id="rId1"/>
    <sheet name="BS_RTL" sheetId="2" r:id="rId2"/>
    <sheet name="Summary" sheetId="4" r:id="rId3"/>
  </sheets>
  <definedNames>
    <definedName name="_xlnm.Print_Area" localSheetId="1">BS_RTL!$A$1:$I$35</definedName>
    <definedName name="_xlnm.Print_Area" localSheetId="0">IS_RTL!$A$1:$I$31</definedName>
  </definedNames>
  <calcPr calcId="125725"/>
</workbook>
</file>

<file path=xl/calcChain.xml><?xml version="1.0" encoding="utf-8"?>
<calcChain xmlns="http://schemas.openxmlformats.org/spreadsheetml/2006/main">
  <c r="G13" i="4"/>
  <c r="E19"/>
  <c r="B11" i="1"/>
  <c r="B15" s="1"/>
  <c r="B19" s="1"/>
  <c r="G19" i="4"/>
  <c r="C19"/>
  <c r="G30" i="2" l="1"/>
  <c r="F30"/>
  <c r="G27"/>
  <c r="F27"/>
  <c r="D25"/>
  <c r="D28" s="1"/>
  <c r="D32" s="1"/>
  <c r="E27" s="1"/>
  <c r="B25"/>
  <c r="G24"/>
  <c r="F24"/>
  <c r="G23"/>
  <c r="F23"/>
  <c r="F22"/>
  <c r="G21"/>
  <c r="F21"/>
  <c r="G16"/>
  <c r="G15"/>
  <c r="G12"/>
  <c r="G11"/>
  <c r="G10"/>
  <c r="G9"/>
  <c r="F16"/>
  <c r="F15"/>
  <c r="F12"/>
  <c r="F11"/>
  <c r="F10"/>
  <c r="F9"/>
  <c r="D13"/>
  <c r="D17" s="1"/>
  <c r="B13"/>
  <c r="G13" l="1"/>
  <c r="E25"/>
  <c r="E28"/>
  <c r="B17"/>
  <c r="E12"/>
  <c r="E9"/>
  <c r="E15"/>
  <c r="E10"/>
  <c r="E16"/>
  <c r="E11"/>
  <c r="E13"/>
  <c r="E22"/>
  <c r="F13"/>
  <c r="E21"/>
  <c r="E31"/>
  <c r="B28"/>
  <c r="E24"/>
  <c r="E30"/>
  <c r="E23"/>
  <c r="G25"/>
  <c r="F25"/>
  <c r="G28" l="1"/>
  <c r="B31"/>
  <c r="B32" s="1"/>
  <c r="C16"/>
  <c r="F28"/>
  <c r="F17"/>
  <c r="C9"/>
  <c r="C13"/>
  <c r="C10"/>
  <c r="C15"/>
  <c r="C12"/>
  <c r="G17"/>
  <c r="C11"/>
  <c r="G31" l="1"/>
  <c r="F31"/>
  <c r="C30"/>
  <c r="C24"/>
  <c r="C31"/>
  <c r="C21"/>
  <c r="C27"/>
  <c r="C22"/>
  <c r="C23"/>
  <c r="F32"/>
  <c r="C25"/>
  <c r="G32"/>
  <c r="C28"/>
</calcChain>
</file>

<file path=xl/sharedStrings.xml><?xml version="1.0" encoding="utf-8"?>
<sst xmlns="http://schemas.openxmlformats.org/spreadsheetml/2006/main" count="86" uniqueCount="65">
  <si>
    <t>AUDIT PLANNING</t>
  </si>
  <si>
    <t>Description</t>
  </si>
  <si>
    <t>Balance</t>
  </si>
  <si>
    <t>%</t>
  </si>
  <si>
    <t>Change</t>
  </si>
  <si>
    <t>Sales Revenue</t>
  </si>
  <si>
    <t>Cost of Good Sold</t>
  </si>
  <si>
    <t>Gross Profit</t>
  </si>
  <si>
    <t>General and Admin Expenses</t>
  </si>
  <si>
    <t>Depreciation Expenses</t>
  </si>
  <si>
    <t>Total Operating Income</t>
  </si>
  <si>
    <t>Less</t>
  </si>
  <si>
    <t xml:space="preserve"> Interest Expense</t>
  </si>
  <si>
    <t xml:space="preserve"> Income Tax Expense</t>
  </si>
  <si>
    <t xml:space="preserve"> Net Income After Tax</t>
  </si>
  <si>
    <t>Notes on the company:</t>
  </si>
  <si>
    <t>balance sheet attached</t>
  </si>
  <si>
    <t>REQUIRED</t>
  </si>
  <si>
    <t>Cash</t>
  </si>
  <si>
    <t>Accounts Receivable</t>
  </si>
  <si>
    <t>Allowance For Bad Debts</t>
  </si>
  <si>
    <t>Inventory</t>
  </si>
  <si>
    <t xml:space="preserve">  Total Current Assets</t>
  </si>
  <si>
    <t>Less: Accum Depreciation</t>
  </si>
  <si>
    <t>Total Assets</t>
  </si>
  <si>
    <t>Liabilities &amp; Equity</t>
  </si>
  <si>
    <t>Accounts Payable</t>
  </si>
  <si>
    <t>Bank Loans 11%</t>
  </si>
  <si>
    <t>Accrued Intereset</t>
  </si>
  <si>
    <t>Accruals and Other Liab</t>
  </si>
  <si>
    <t xml:space="preserve">  Total Current Liabilities</t>
  </si>
  <si>
    <t xml:space="preserve">   Total Laibilities</t>
  </si>
  <si>
    <t>Capital Stock</t>
  </si>
  <si>
    <t>Retained Earnings</t>
  </si>
  <si>
    <t>Total Liabilities &amp; Equity</t>
  </si>
  <si>
    <t>NA</t>
  </si>
  <si>
    <t>Retail Company Financial Data-BALANCE SHEET-page 2</t>
  </si>
  <si>
    <t>Retail Company Financial Data-INCOME STATEMENT-page 1</t>
  </si>
  <si>
    <t>ANALYTICAL PROCEDURES …ANALYZING FINANCIAL STATEMENTS USED FOR</t>
  </si>
  <si>
    <t>Property, Plan, Equipmt</t>
  </si>
  <si>
    <t xml:space="preserve">                                ………………….Loan was used to immediately purchase 5 year life machinery and equipment</t>
  </si>
  <si>
    <t>Long Term Debt-10%</t>
  </si>
  <si>
    <t>1) Take the dollar total of all of your potential errors or misstatements and revise with a new income statement</t>
  </si>
  <si>
    <t xml:space="preserve">      individually all of the potential errors or frauds.</t>
  </si>
  <si>
    <t>Retail Company</t>
  </si>
  <si>
    <t>Current</t>
  </si>
  <si>
    <t>Income</t>
  </si>
  <si>
    <t>Assets</t>
  </si>
  <si>
    <t>Liabilities</t>
  </si>
  <si>
    <t xml:space="preserve">ANALYSIS PROBLEM-ACCT555 AUDITING                          </t>
  </si>
  <si>
    <t>Summary of Potential Problems-Example W/S layout</t>
  </si>
  <si>
    <t>Adjusted Net Income</t>
  </si>
  <si>
    <t>deferred tax adjustment</t>
  </si>
  <si>
    <t>accounts payable adjustment</t>
  </si>
  <si>
    <t>WORKSHEET EXAMPLE</t>
  </si>
  <si>
    <t>Current Year-2013</t>
  </si>
  <si>
    <t>Prior Year-2012</t>
  </si>
  <si>
    <t>DUE: June 16, 2014</t>
  </si>
  <si>
    <t>1) New bank loan on July 1st 2013 covenants requires a current ratio of 2:1</t>
  </si>
  <si>
    <t>2) No fixed asset retirements in 2013</t>
  </si>
  <si>
    <t xml:space="preserve">    and balance sheet. </t>
  </si>
  <si>
    <t>2) Prepare a reconciliation of the reported 2013 earnings of $294,000 to your final adjusted profit and in between list</t>
  </si>
  <si>
    <t>ANALYTICAL PROCEDURES …ANALYZING FINANCIAL STATEMENTS USED FOR AUDIT PLANNING</t>
  </si>
  <si>
    <t xml:space="preserve">Homework-ACCT555 AUDITING </t>
  </si>
  <si>
    <t>Reported (unaudited)-2013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</si>
</sst>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u/>
      <sz val="14"/>
      <name val="Times New Roman"/>
      <family val="1"/>
    </font>
    <font>
      <u val="singleAccounting"/>
      <sz val="14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8" xfId="4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64" fontId="2" fillId="0" borderId="4" xfId="3" applyNumberFormat="1" applyFont="1" applyBorder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4" fontId="2" fillId="0" borderId="4" xfId="3" applyNumberFormat="1" applyFont="1" applyBorder="1"/>
    <xf numFmtId="44" fontId="2" fillId="0" borderId="4" xfId="3" applyFont="1" applyBorder="1"/>
    <xf numFmtId="164" fontId="2" fillId="0" borderId="9" xfId="3" applyNumberFormat="1" applyFont="1" applyBorder="1"/>
    <xf numFmtId="44" fontId="2" fillId="0" borderId="9" xfId="3" applyFont="1" applyBorder="1"/>
    <xf numFmtId="44" fontId="2" fillId="0" borderId="10" xfId="3" applyFont="1" applyBorder="1"/>
    <xf numFmtId="0" fontId="2" fillId="0" borderId="5" xfId="1" applyFont="1" applyBorder="1"/>
    <xf numFmtId="0" fontId="4" fillId="0" borderId="11" xfId="1" applyFont="1" applyBorder="1" applyAlignment="1">
      <alignment horizontal="centerContinuous"/>
    </xf>
    <xf numFmtId="0" fontId="2" fillId="0" borderId="6" xfId="1" applyFont="1" applyBorder="1" applyAlignment="1">
      <alignment horizontal="centerContinuous"/>
    </xf>
    <xf numFmtId="0" fontId="2" fillId="0" borderId="11" xfId="1" applyFont="1" applyBorder="1"/>
    <xf numFmtId="0" fontId="2" fillId="0" borderId="7" xfId="1" applyFont="1" applyBorder="1"/>
    <xf numFmtId="0" fontId="4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2" fillId="0" borderId="1" xfId="1" applyFont="1" applyBorder="1"/>
    <xf numFmtId="165" fontId="2" fillId="0" borderId="0" xfId="4" applyNumberFormat="1" applyFont="1" applyBorder="1" applyAlignment="1">
      <alignment horizontal="center"/>
    </xf>
    <xf numFmtId="165" fontId="2" fillId="0" borderId="12" xfId="4" applyNumberFormat="1" applyFont="1" applyBorder="1" applyAlignment="1">
      <alignment horizontal="center"/>
    </xf>
    <xf numFmtId="0" fontId="2" fillId="0" borderId="2" xfId="1" applyFont="1" applyBorder="1"/>
    <xf numFmtId="165" fontId="2" fillId="0" borderId="13" xfId="4" applyNumberFormat="1" applyFont="1" applyBorder="1" applyAlignment="1">
      <alignment horizontal="center"/>
    </xf>
    <xf numFmtId="0" fontId="5" fillId="0" borderId="1" xfId="1" applyFont="1" applyBorder="1"/>
    <xf numFmtId="0" fontId="2" fillId="0" borderId="14" xfId="1" applyFont="1" applyBorder="1"/>
    <xf numFmtId="165" fontId="2" fillId="0" borderId="15" xfId="4" applyNumberFormat="1" applyFont="1" applyBorder="1" applyAlignment="1">
      <alignment horizontal="center"/>
    </xf>
    <xf numFmtId="0" fontId="8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165" fontId="2" fillId="0" borderId="16" xfId="4" applyNumberFormat="1" applyFont="1" applyBorder="1" applyAlignment="1">
      <alignment horizontal="center"/>
    </xf>
    <xf numFmtId="164" fontId="2" fillId="0" borderId="10" xfId="3" applyNumberFormat="1" applyFont="1" applyBorder="1"/>
    <xf numFmtId="0" fontId="5" fillId="0" borderId="1" xfId="1" applyFont="1" applyBorder="1" applyAlignment="1">
      <alignment horizontal="center"/>
    </xf>
    <xf numFmtId="0" fontId="2" fillId="0" borderId="0" xfId="1" applyFont="1" applyBorder="1"/>
    <xf numFmtId="164" fontId="2" fillId="0" borderId="0" xfId="3" applyNumberFormat="1" applyFont="1" applyBorder="1" applyAlignment="1">
      <alignment horizontal="center"/>
    </xf>
    <xf numFmtId="0" fontId="2" fillId="0" borderId="17" xfId="1" applyFont="1" applyBorder="1"/>
    <xf numFmtId="165" fontId="2" fillId="0" borderId="19" xfId="4" applyNumberFormat="1" applyFont="1" applyBorder="1" applyAlignment="1">
      <alignment horizontal="center"/>
    </xf>
    <xf numFmtId="164" fontId="2" fillId="0" borderId="18" xfId="3" applyNumberFormat="1" applyFont="1" applyBorder="1" applyAlignment="1">
      <alignment horizontal="center"/>
    </xf>
    <xf numFmtId="164" fontId="2" fillId="0" borderId="18" xfId="3" applyNumberFormat="1" applyFont="1" applyBorder="1"/>
    <xf numFmtId="165" fontId="2" fillId="0" borderId="20" xfId="4" applyNumberFormat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1" fillId="0" borderId="21" xfId="1" applyBorder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165" fontId="2" fillId="0" borderId="23" xfId="4" applyNumberFormat="1" applyFont="1" applyBorder="1" applyAlignment="1">
      <alignment horizontal="center"/>
    </xf>
    <xf numFmtId="165" fontId="2" fillId="0" borderId="22" xfId="4" applyNumberFormat="1" applyFont="1" applyBorder="1" applyAlignment="1">
      <alignment horizontal="center"/>
    </xf>
    <xf numFmtId="0" fontId="1" fillId="0" borderId="24" xfId="1" applyBorder="1"/>
    <xf numFmtId="0" fontId="2" fillId="0" borderId="0" xfId="1" applyFont="1" applyFill="1"/>
    <xf numFmtId="0" fontId="12" fillId="0" borderId="1" xfId="1" applyFont="1" applyBorder="1"/>
    <xf numFmtId="164" fontId="12" fillId="0" borderId="4" xfId="3" applyNumberFormat="1" applyFont="1" applyBorder="1" applyAlignment="1">
      <alignment horizontal="center"/>
    </xf>
    <xf numFmtId="165" fontId="12" fillId="0" borderId="0" xfId="4" applyNumberFormat="1" applyFont="1" applyBorder="1" applyAlignment="1">
      <alignment horizontal="center"/>
    </xf>
    <xf numFmtId="44" fontId="12" fillId="0" borderId="4" xfId="3" applyFont="1" applyBorder="1"/>
    <xf numFmtId="165" fontId="12" fillId="0" borderId="12" xfId="4" applyNumberFormat="1" applyFont="1" applyBorder="1" applyAlignment="1">
      <alignment horizontal="center"/>
    </xf>
    <xf numFmtId="0" fontId="12" fillId="0" borderId="0" xfId="1" applyFont="1"/>
    <xf numFmtId="0" fontId="13" fillId="0" borderId="0" xfId="0" applyFont="1"/>
    <xf numFmtId="0" fontId="14" fillId="0" borderId="0" xfId="1" applyFont="1"/>
    <xf numFmtId="0" fontId="15" fillId="0" borderId="0" xfId="1" applyFont="1"/>
    <xf numFmtId="0" fontId="16" fillId="0" borderId="0" xfId="0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Continuous"/>
    </xf>
    <xf numFmtId="0" fontId="18" fillId="0" borderId="1" xfId="1" applyFont="1" applyBorder="1"/>
    <xf numFmtId="164" fontId="18" fillId="0" borderId="4" xfId="3" applyNumberFormat="1" applyFont="1" applyBorder="1" applyAlignment="1">
      <alignment horizontal="center"/>
    </xf>
    <xf numFmtId="165" fontId="18" fillId="0" borderId="0" xfId="4" applyNumberFormat="1" applyFont="1" applyBorder="1" applyAlignment="1">
      <alignment horizontal="center"/>
    </xf>
    <xf numFmtId="164" fontId="18" fillId="0" borderId="4" xfId="3" applyNumberFormat="1" applyFont="1" applyBorder="1"/>
    <xf numFmtId="165" fontId="18" fillId="0" borderId="12" xfId="4" applyNumberFormat="1" applyFont="1" applyBorder="1" applyAlignment="1">
      <alignment horizontal="center"/>
    </xf>
    <xf numFmtId="0" fontId="19" fillId="0" borderId="0" xfId="0" applyFont="1"/>
    <xf numFmtId="44" fontId="18" fillId="0" borderId="4" xfId="3" applyFont="1" applyBorder="1"/>
    <xf numFmtId="0" fontId="16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6" fontId="16" fillId="0" borderId="0" xfId="0" applyNumberFormat="1" applyFont="1"/>
    <xf numFmtId="6" fontId="16" fillId="0" borderId="25" xfId="0" applyNumberFormat="1" applyFont="1" applyBorder="1"/>
    <xf numFmtId="8" fontId="16" fillId="0" borderId="0" xfId="0" applyNumberFormat="1" applyFont="1"/>
    <xf numFmtId="164" fontId="2" fillId="0" borderId="4" xfId="3" applyNumberFormat="1" applyFont="1" applyFill="1" applyBorder="1" applyAlignment="1">
      <alignment horizontal="center"/>
    </xf>
    <xf numFmtId="164" fontId="9" fillId="0" borderId="9" xfId="3" applyNumberFormat="1" applyFont="1" applyFill="1" applyBorder="1" applyAlignment="1">
      <alignment horizontal="center"/>
    </xf>
    <xf numFmtId="164" fontId="2" fillId="0" borderId="9" xfId="3" applyNumberFormat="1" applyFont="1" applyFill="1" applyBorder="1" applyAlignment="1">
      <alignment horizontal="center"/>
    </xf>
    <xf numFmtId="164" fontId="9" fillId="0" borderId="18" xfId="3" applyNumberFormat="1" applyFont="1" applyFill="1" applyBorder="1" applyAlignment="1">
      <alignment horizontal="center"/>
    </xf>
    <xf numFmtId="164" fontId="2" fillId="0" borderId="18" xfId="3" applyNumberFormat="1" applyFont="1" applyFill="1" applyBorder="1" applyAlignment="1">
      <alignment horizontal="center"/>
    </xf>
    <xf numFmtId="6" fontId="16" fillId="0" borderId="0" xfId="0" applyNumberFormat="1" applyFont="1" applyFill="1"/>
    <xf numFmtId="0" fontId="16" fillId="0" borderId="0" xfId="0" applyFont="1" applyFill="1"/>
    <xf numFmtId="6" fontId="20" fillId="0" borderId="0" xfId="0" applyNumberFormat="1" applyFont="1" applyFill="1"/>
    <xf numFmtId="0" fontId="21" fillId="0" borderId="0" xfId="0" applyFont="1"/>
    <xf numFmtId="0" fontId="16" fillId="0" borderId="0" xfId="0" applyFont="1" applyAlignment="1">
      <alignment horizontal="center"/>
    </xf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22" workbookViewId="0">
      <selection activeCell="E1" sqref="E1"/>
    </sheetView>
  </sheetViews>
  <sheetFormatPr defaultRowHeight="15"/>
  <cols>
    <col min="1" max="1" width="31.7109375" customWidth="1"/>
    <col min="2" max="2" width="15.140625" customWidth="1"/>
    <col min="4" max="4" width="14.5703125" customWidth="1"/>
    <col min="6" max="6" width="16.140625" customWidth="1"/>
  </cols>
  <sheetData>
    <row r="1" spans="1:8" ht="18.75">
      <c r="A1" s="3" t="s">
        <v>49</v>
      </c>
      <c r="B1" s="1"/>
      <c r="C1" s="1"/>
      <c r="D1" s="1"/>
      <c r="E1" s="3" t="s">
        <v>57</v>
      </c>
      <c r="F1" s="3"/>
      <c r="G1" s="1"/>
      <c r="H1" s="1"/>
    </row>
    <row r="2" spans="1:8" ht="19.5">
      <c r="A2" s="36" t="s">
        <v>38</v>
      </c>
      <c r="B2" s="5"/>
      <c r="C2" s="5"/>
      <c r="D2" s="5"/>
      <c r="E2" s="5"/>
      <c r="F2" s="5"/>
      <c r="G2" s="5"/>
      <c r="H2" s="5"/>
    </row>
    <row r="3" spans="1:8" ht="19.5">
      <c r="A3" s="5" t="s">
        <v>0</v>
      </c>
      <c r="B3" s="5"/>
      <c r="C3" s="5"/>
      <c r="D3" s="5"/>
      <c r="E3" s="5"/>
      <c r="F3" s="5"/>
      <c r="G3" s="5"/>
      <c r="H3" s="5"/>
    </row>
    <row r="5" spans="1:8" ht="18.75">
      <c r="A5" s="4" t="s">
        <v>37</v>
      </c>
      <c r="B5" s="4"/>
      <c r="C5" s="4"/>
      <c r="D5" s="4"/>
      <c r="E5" s="4"/>
      <c r="F5" s="4"/>
      <c r="G5" s="4"/>
      <c r="H5" s="4"/>
    </row>
    <row r="7" spans="1:8" ht="18.75">
      <c r="A7" s="19"/>
      <c r="B7" s="20" t="s">
        <v>55</v>
      </c>
      <c r="C7" s="21"/>
      <c r="D7" s="20" t="s">
        <v>56</v>
      </c>
      <c r="E7" s="21"/>
      <c r="F7" s="22"/>
      <c r="G7" s="23"/>
      <c r="H7" s="1"/>
    </row>
    <row r="8" spans="1:8" ht="18.75">
      <c r="A8" s="7" t="s">
        <v>1</v>
      </c>
      <c r="B8" s="10" t="s">
        <v>2</v>
      </c>
      <c r="C8" s="24" t="s">
        <v>3</v>
      </c>
      <c r="D8" s="10" t="s">
        <v>2</v>
      </c>
      <c r="E8" s="24" t="s">
        <v>3</v>
      </c>
      <c r="F8" s="10" t="s">
        <v>4</v>
      </c>
      <c r="G8" s="25" t="s">
        <v>3</v>
      </c>
      <c r="H8" s="1"/>
    </row>
    <row r="9" spans="1:8" ht="18.75">
      <c r="A9" s="26" t="s">
        <v>5</v>
      </c>
      <c r="B9" s="11">
        <v>8100000</v>
      </c>
      <c r="C9" s="27">
        <v>1</v>
      </c>
      <c r="D9" s="11">
        <v>9000000</v>
      </c>
      <c r="E9" s="27">
        <v>1</v>
      </c>
      <c r="F9" s="14">
        <v>-900000</v>
      </c>
      <c r="G9" s="28">
        <v>-0.1</v>
      </c>
      <c r="H9" s="1"/>
    </row>
    <row r="10" spans="1:8" ht="19.5" thickBot="1">
      <c r="A10" s="29" t="s">
        <v>6</v>
      </c>
      <c r="B10" s="12">
        <v>5265000</v>
      </c>
      <c r="C10" s="8">
        <v>0.65</v>
      </c>
      <c r="D10" s="12">
        <v>6296000</v>
      </c>
      <c r="E10" s="8">
        <v>0.6995555555555556</v>
      </c>
      <c r="F10" s="16">
        <v>-1031000</v>
      </c>
      <c r="G10" s="30">
        <v>-0.16375476493011437</v>
      </c>
      <c r="H10" s="1"/>
    </row>
    <row r="11" spans="1:8" ht="18.75">
      <c r="A11" s="26" t="s">
        <v>7</v>
      </c>
      <c r="B11" s="11">
        <f>+B9-B10</f>
        <v>2835000</v>
      </c>
      <c r="C11" s="27">
        <v>0.35</v>
      </c>
      <c r="D11" s="11">
        <v>2704000</v>
      </c>
      <c r="E11" s="27">
        <v>0.30044444444444446</v>
      </c>
      <c r="F11" s="14">
        <v>131000</v>
      </c>
      <c r="G11" s="28">
        <v>4.8446745562130175E-2</v>
      </c>
      <c r="H11" s="1"/>
    </row>
    <row r="12" spans="1:8" ht="18.75">
      <c r="A12" s="26"/>
      <c r="B12" s="11"/>
      <c r="C12" s="27"/>
      <c r="D12" s="11"/>
      <c r="E12" s="27"/>
      <c r="F12" s="15"/>
      <c r="G12" s="28"/>
      <c r="H12" s="1"/>
    </row>
    <row r="13" spans="1:8" ht="18.75">
      <c r="A13" s="26" t="s">
        <v>8</v>
      </c>
      <c r="B13" s="11">
        <v>2005000</v>
      </c>
      <c r="C13" s="27">
        <v>0.24753086419753087</v>
      </c>
      <c r="D13" s="11">
        <v>2044000</v>
      </c>
      <c r="E13" s="27">
        <v>0.22711111111111112</v>
      </c>
      <c r="F13" s="15">
        <v>-39000</v>
      </c>
      <c r="G13" s="28">
        <v>-1.908023483365949E-2</v>
      </c>
      <c r="H13" s="1"/>
    </row>
    <row r="14" spans="1:8" ht="19.5" thickBot="1">
      <c r="A14" s="29" t="s">
        <v>9</v>
      </c>
      <c r="B14" s="82">
        <v>300000</v>
      </c>
      <c r="C14" s="8">
        <v>3.7037037037037035E-2</v>
      </c>
      <c r="D14" s="12">
        <v>300000</v>
      </c>
      <c r="E14" s="8">
        <v>3.3333333333333333E-2</v>
      </c>
      <c r="F14" s="17">
        <v>0</v>
      </c>
      <c r="G14" s="30">
        <v>0</v>
      </c>
      <c r="H14" s="1"/>
    </row>
    <row r="15" spans="1:8" ht="18.75">
      <c r="A15" s="26" t="s">
        <v>10</v>
      </c>
      <c r="B15" s="11">
        <f>B11-B13-B14</f>
        <v>530000</v>
      </c>
      <c r="C15" s="27">
        <v>6.5432098765432101E-2</v>
      </c>
      <c r="D15" s="11">
        <v>360000</v>
      </c>
      <c r="E15" s="27">
        <v>0.04</v>
      </c>
      <c r="F15" s="15">
        <v>170000</v>
      </c>
      <c r="G15" s="28">
        <v>0.47222222222222221</v>
      </c>
      <c r="H15" s="1"/>
    </row>
    <row r="16" spans="1:8" ht="18.75">
      <c r="A16" s="31" t="s">
        <v>11</v>
      </c>
      <c r="B16" s="11"/>
      <c r="C16" s="27"/>
      <c r="D16" s="11"/>
      <c r="E16" s="27"/>
      <c r="F16" s="15"/>
      <c r="G16" s="28"/>
      <c r="H16" s="1"/>
    </row>
    <row r="17" spans="1:12" ht="18.75">
      <c r="A17" s="26" t="s">
        <v>12</v>
      </c>
      <c r="B17" s="80">
        <v>40000</v>
      </c>
      <c r="C17" s="27">
        <v>4.9382716049382715E-3</v>
      </c>
      <c r="D17" s="11">
        <v>50000</v>
      </c>
      <c r="E17" s="27">
        <v>5.5555555555555558E-3</v>
      </c>
      <c r="F17" s="15">
        <v>-10000</v>
      </c>
      <c r="G17" s="28">
        <v>-0.2</v>
      </c>
    </row>
    <row r="18" spans="1:12" ht="19.5" thickBot="1">
      <c r="A18" s="29" t="s">
        <v>13</v>
      </c>
      <c r="B18" s="82">
        <v>196000</v>
      </c>
      <c r="C18" s="8">
        <v>2.4197530864197531E-2</v>
      </c>
      <c r="D18" s="12">
        <v>124000</v>
      </c>
      <c r="E18" s="8">
        <v>1.3777777777777778E-2</v>
      </c>
      <c r="F18" s="17">
        <v>72000</v>
      </c>
      <c r="G18" s="30">
        <v>0.58064516129032262</v>
      </c>
    </row>
    <row r="19" spans="1:12" ht="19.5" thickBot="1">
      <c r="A19" s="32" t="s">
        <v>14</v>
      </c>
      <c r="B19" s="13">
        <f>+B15-B17-B18</f>
        <v>294000</v>
      </c>
      <c r="C19" s="9">
        <v>3.6296296296296299E-2</v>
      </c>
      <c r="D19" s="13">
        <v>186000</v>
      </c>
      <c r="E19" s="9">
        <v>2.0666666666666667E-2</v>
      </c>
      <c r="F19" s="18">
        <v>108000</v>
      </c>
      <c r="G19" s="33">
        <v>0.58064516129032262</v>
      </c>
    </row>
    <row r="20" spans="1:12" ht="19.5" thickTop="1">
      <c r="A20" s="1"/>
      <c r="B20" s="6"/>
      <c r="C20" s="1"/>
      <c r="D20" s="1"/>
      <c r="E20" s="1"/>
      <c r="F20" s="1"/>
      <c r="G20" s="1"/>
    </row>
    <row r="21" spans="1:12" ht="19.5">
      <c r="A21" s="34" t="s">
        <v>15</v>
      </c>
      <c r="B21" s="1"/>
      <c r="C21" s="1"/>
      <c r="D21" s="1"/>
      <c r="E21" s="1"/>
      <c r="F21" s="35" t="s">
        <v>16</v>
      </c>
      <c r="G21" s="1"/>
    </row>
    <row r="22" spans="1:12">
      <c r="K22" s="51"/>
    </row>
    <row r="23" spans="1:12" ht="18.75">
      <c r="A23" s="2" t="s">
        <v>58</v>
      </c>
      <c r="B23" s="1"/>
      <c r="C23" s="1"/>
      <c r="D23" s="1"/>
      <c r="E23" s="1"/>
      <c r="F23" s="1"/>
      <c r="G23" s="1"/>
      <c r="K23" s="51"/>
    </row>
    <row r="24" spans="1:12" ht="18.75">
      <c r="A24" s="2" t="s">
        <v>40</v>
      </c>
      <c r="B24" s="1"/>
      <c r="C24" s="1"/>
      <c r="D24" s="1"/>
      <c r="E24" s="1"/>
      <c r="F24" s="1"/>
      <c r="G24" s="1"/>
      <c r="K24" s="51"/>
    </row>
    <row r="25" spans="1:12" ht="18.75">
      <c r="A25" s="49" t="s">
        <v>59</v>
      </c>
      <c r="K25" s="51"/>
    </row>
    <row r="26" spans="1:12" ht="19.5">
      <c r="A26" s="34" t="s">
        <v>17</v>
      </c>
      <c r="B26" s="1"/>
      <c r="C26" s="1"/>
      <c r="D26" s="1"/>
      <c r="E26" s="1"/>
      <c r="F26" s="1"/>
      <c r="G26" s="1"/>
      <c r="K26" s="51"/>
      <c r="L26" s="50"/>
    </row>
    <row r="27" spans="1:12" ht="18.75">
      <c r="A27" s="2" t="s">
        <v>42</v>
      </c>
      <c r="B27" s="1"/>
      <c r="C27" s="1"/>
      <c r="D27" s="1"/>
      <c r="E27" s="1"/>
      <c r="F27" s="1"/>
      <c r="G27" s="1"/>
    </row>
    <row r="28" spans="1:12" ht="18.75">
      <c r="A28" s="2" t="s">
        <v>60</v>
      </c>
      <c r="B28" s="1"/>
      <c r="C28" s="1"/>
      <c r="D28" s="1"/>
      <c r="E28" s="1"/>
      <c r="F28" s="1"/>
      <c r="G28" s="1"/>
    </row>
    <row r="29" spans="1:12" ht="18.75">
      <c r="A29" s="55" t="s">
        <v>61</v>
      </c>
    </row>
    <row r="30" spans="1:12" ht="18.75">
      <c r="A30" s="55" t="s">
        <v>43</v>
      </c>
    </row>
  </sheetData>
  <pageMargins left="0.7" right="0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D2" sqref="D2"/>
    </sheetView>
  </sheetViews>
  <sheetFormatPr defaultRowHeight="15"/>
  <cols>
    <col min="1" max="1" width="26.7109375" customWidth="1"/>
    <col min="2" max="2" width="15.85546875" customWidth="1"/>
    <col min="3" max="3" width="9.85546875" customWidth="1"/>
    <col min="4" max="4" width="15.85546875" customWidth="1"/>
    <col min="5" max="5" width="9.85546875" customWidth="1"/>
    <col min="6" max="6" width="15.42578125" customWidth="1"/>
    <col min="7" max="7" width="10.140625" customWidth="1"/>
  </cols>
  <sheetData>
    <row r="1" spans="1:10" ht="18.75">
      <c r="A1" s="63" t="s">
        <v>63</v>
      </c>
      <c r="B1" s="64"/>
      <c r="C1" s="64"/>
      <c r="D1" s="64"/>
      <c r="E1" s="3" t="s">
        <v>57</v>
      </c>
      <c r="F1" s="64"/>
      <c r="G1" s="64"/>
      <c r="H1" s="64"/>
      <c r="I1" s="65"/>
      <c r="J1" s="65"/>
    </row>
    <row r="2" spans="1:10" ht="15.75">
      <c r="A2" s="63"/>
      <c r="B2" s="64"/>
      <c r="C2" s="64"/>
      <c r="D2" s="64"/>
      <c r="E2" s="64"/>
      <c r="F2" s="64"/>
      <c r="G2" s="64"/>
      <c r="H2" s="64"/>
      <c r="I2" s="65"/>
      <c r="J2" s="65"/>
    </row>
    <row r="3" spans="1:10" ht="15.75">
      <c r="A3" s="66" t="s">
        <v>62</v>
      </c>
      <c r="B3" s="67"/>
      <c r="C3" s="67"/>
      <c r="D3" s="67"/>
      <c r="E3" s="67"/>
      <c r="F3" s="67"/>
      <c r="G3" s="67"/>
      <c r="H3" s="67"/>
      <c r="I3" s="65"/>
      <c r="J3" s="65"/>
    </row>
    <row r="4" spans="1:10" ht="15.75">
      <c r="A4" s="67"/>
      <c r="B4" s="67"/>
      <c r="C4" s="67"/>
      <c r="D4" s="67"/>
      <c r="E4" s="67"/>
      <c r="F4" s="67"/>
      <c r="G4" s="67"/>
      <c r="H4" s="67"/>
      <c r="I4" s="65"/>
      <c r="J4" s="65"/>
    </row>
    <row r="6" spans="1:10" ht="18.75">
      <c r="A6" s="4" t="s">
        <v>36</v>
      </c>
      <c r="B6" s="4"/>
      <c r="C6" s="4"/>
      <c r="D6" s="4"/>
      <c r="E6" s="4"/>
      <c r="F6" s="4"/>
      <c r="G6" s="4"/>
      <c r="H6" s="4"/>
    </row>
    <row r="7" spans="1:10" ht="18.75">
      <c r="A7" s="19"/>
      <c r="B7" s="20" t="s">
        <v>55</v>
      </c>
      <c r="C7" s="21"/>
      <c r="D7" s="20" t="s">
        <v>56</v>
      </c>
      <c r="E7" s="21"/>
      <c r="F7" s="22"/>
      <c r="G7" s="23"/>
      <c r="H7" s="1"/>
    </row>
    <row r="8" spans="1:10" ht="18.75">
      <c r="A8" s="7" t="s">
        <v>1</v>
      </c>
      <c r="B8" s="10" t="s">
        <v>2</v>
      </c>
      <c r="C8" s="24" t="s">
        <v>3</v>
      </c>
      <c r="D8" s="10" t="s">
        <v>2</v>
      </c>
      <c r="E8" s="24" t="s">
        <v>3</v>
      </c>
      <c r="F8" s="10" t="s">
        <v>4</v>
      </c>
      <c r="G8" s="25" t="s">
        <v>3</v>
      </c>
      <c r="H8" s="1"/>
    </row>
    <row r="9" spans="1:10" ht="18.75">
      <c r="A9" s="26" t="s">
        <v>18</v>
      </c>
      <c r="B9" s="11">
        <v>484000</v>
      </c>
      <c r="C9" s="27">
        <f>B9/B$17</f>
        <v>9.6916299559471369E-2</v>
      </c>
      <c r="D9" s="11">
        <v>600000</v>
      </c>
      <c r="E9" s="27">
        <f>D9/D$17</f>
        <v>0.14778325123152711</v>
      </c>
      <c r="F9" s="14">
        <f>B9-D9</f>
        <v>-116000</v>
      </c>
      <c r="G9" s="28">
        <f>(B9-D9)/D9</f>
        <v>-0.19333333333333333</v>
      </c>
      <c r="H9" s="1"/>
    </row>
    <row r="10" spans="1:10" ht="18.75">
      <c r="A10" s="26" t="s">
        <v>19</v>
      </c>
      <c r="B10" s="11">
        <v>400000</v>
      </c>
      <c r="C10" s="27">
        <f>B10/B$17</f>
        <v>8.009611533840609E-2</v>
      </c>
      <c r="D10" s="11">
        <v>500000</v>
      </c>
      <c r="E10" s="27">
        <f>D10/D$17</f>
        <v>0.12315270935960591</v>
      </c>
      <c r="F10" s="14">
        <f>B10-D10</f>
        <v>-100000</v>
      </c>
      <c r="G10" s="28">
        <f>(B10-D10)/D10</f>
        <v>-0.2</v>
      </c>
      <c r="H10" s="1"/>
    </row>
    <row r="11" spans="1:10" ht="18.75">
      <c r="A11" s="26" t="s">
        <v>20</v>
      </c>
      <c r="B11" s="80">
        <v>-30000</v>
      </c>
      <c r="C11" s="27">
        <f>B11/B$17</f>
        <v>-6.0072086503804569E-3</v>
      </c>
      <c r="D11" s="11">
        <v>-40000</v>
      </c>
      <c r="E11" s="27">
        <f>D11/D$17</f>
        <v>-9.852216748768473E-3</v>
      </c>
      <c r="F11" s="14">
        <f>B11-D11</f>
        <v>10000</v>
      </c>
      <c r="G11" s="28">
        <f>(B11-D11)/D11</f>
        <v>-0.25</v>
      </c>
      <c r="H11" s="1"/>
    </row>
    <row r="12" spans="1:10" ht="21.75" thickBot="1">
      <c r="A12" s="26" t="s">
        <v>21</v>
      </c>
      <c r="B12" s="81">
        <v>1940000</v>
      </c>
      <c r="C12" s="37">
        <f>B12/B$17</f>
        <v>0.38846615939126955</v>
      </c>
      <c r="D12" s="12">
        <v>1500000</v>
      </c>
      <c r="E12" s="37">
        <f>D12/D$17</f>
        <v>0.36945812807881773</v>
      </c>
      <c r="F12" s="16">
        <f>B12-D12</f>
        <v>440000</v>
      </c>
      <c r="G12" s="30">
        <f>(B12-D12)/D12</f>
        <v>0.29333333333333333</v>
      </c>
      <c r="H12" s="1"/>
    </row>
    <row r="13" spans="1:10" ht="18.75">
      <c r="A13" s="26" t="s">
        <v>22</v>
      </c>
      <c r="B13" s="11">
        <f>SUM(B9:B12)</f>
        <v>2794000</v>
      </c>
      <c r="C13" s="27">
        <f>B13/B$17</f>
        <v>0.55947136563876654</v>
      </c>
      <c r="D13" s="11">
        <f>SUM(D9:D12)</f>
        <v>2560000</v>
      </c>
      <c r="E13" s="27">
        <f>D13/D$17</f>
        <v>0.63054187192118227</v>
      </c>
      <c r="F13" s="14">
        <f>B13-D13</f>
        <v>234000</v>
      </c>
      <c r="G13" s="28">
        <f>(B13-D13)/D13</f>
        <v>9.1406249999999994E-2</v>
      </c>
      <c r="H13" s="1"/>
    </row>
    <row r="14" spans="1:10">
      <c r="A14" s="56"/>
      <c r="B14" s="57"/>
      <c r="C14" s="58"/>
      <c r="D14" s="57"/>
      <c r="E14" s="58"/>
      <c r="F14" s="59"/>
      <c r="G14" s="60"/>
      <c r="H14" s="61"/>
      <c r="I14" s="62"/>
      <c r="J14" s="62"/>
    </row>
    <row r="15" spans="1:10" ht="18.75">
      <c r="A15" s="26" t="s">
        <v>39</v>
      </c>
      <c r="B15" s="11">
        <v>4000000</v>
      </c>
      <c r="C15" s="27">
        <f>B15/B$17</f>
        <v>0.80096115338406082</v>
      </c>
      <c r="D15" s="11">
        <v>3000000</v>
      </c>
      <c r="E15" s="27">
        <f>D15/D$17</f>
        <v>0.73891625615763545</v>
      </c>
      <c r="F15" s="14">
        <f>B15-D15</f>
        <v>1000000</v>
      </c>
      <c r="G15" s="28">
        <f>(B15-D15)/D15</f>
        <v>0.33333333333333331</v>
      </c>
      <c r="H15" s="1"/>
    </row>
    <row r="16" spans="1:10" ht="19.5" thickBot="1">
      <c r="A16" s="29" t="s">
        <v>23</v>
      </c>
      <c r="B16" s="82">
        <v>-1800000</v>
      </c>
      <c r="C16" s="37">
        <f>B16/B$17</f>
        <v>-0.36043251902282741</v>
      </c>
      <c r="D16" s="12">
        <v>-1500000</v>
      </c>
      <c r="E16" s="8">
        <f>D16/D$17</f>
        <v>-0.36945812807881773</v>
      </c>
      <c r="F16" s="16">
        <f>B16-D16</f>
        <v>-300000</v>
      </c>
      <c r="G16" s="30">
        <f>(B16-D16)/D16</f>
        <v>0.2</v>
      </c>
      <c r="H16" s="1"/>
    </row>
    <row r="17" spans="1:13" ht="19.5" thickBot="1">
      <c r="A17" s="32" t="s">
        <v>24</v>
      </c>
      <c r="B17" s="13">
        <f>SUM(B13:B16)</f>
        <v>4994000</v>
      </c>
      <c r="C17" s="9">
        <v>1</v>
      </c>
      <c r="D17" s="13">
        <f>SUM(D13:D16)</f>
        <v>4060000</v>
      </c>
      <c r="E17" s="9">
        <v>1</v>
      </c>
      <c r="F17" s="38">
        <f>B17-D17</f>
        <v>934000</v>
      </c>
      <c r="G17" s="33">
        <f>(B17-D17)/D17</f>
        <v>0.23004926108374385</v>
      </c>
      <c r="H17" s="1"/>
    </row>
    <row r="18" spans="1:13" ht="19.5" thickTop="1">
      <c r="A18" s="1"/>
      <c r="B18" s="47"/>
      <c r="C18" s="1"/>
      <c r="D18" s="48"/>
      <c r="E18" s="1"/>
      <c r="F18" s="48"/>
      <c r="G18" s="54"/>
    </row>
    <row r="19" spans="1:13" ht="18.75">
      <c r="A19" s="7" t="s">
        <v>1</v>
      </c>
      <c r="B19" s="10" t="s">
        <v>2</v>
      </c>
      <c r="C19" s="24" t="s">
        <v>3</v>
      </c>
      <c r="D19" s="10" t="s">
        <v>2</v>
      </c>
      <c r="E19" s="24" t="s">
        <v>3</v>
      </c>
      <c r="F19" s="10" t="s">
        <v>4</v>
      </c>
      <c r="G19" s="25" t="s">
        <v>3</v>
      </c>
    </row>
    <row r="20" spans="1:13" ht="18.75">
      <c r="A20" s="39" t="s">
        <v>25</v>
      </c>
      <c r="B20" s="10"/>
      <c r="C20" s="24"/>
      <c r="D20" s="10"/>
      <c r="E20" s="24"/>
      <c r="F20" s="10"/>
      <c r="G20" s="25"/>
    </row>
    <row r="21" spans="1:13" ht="18.75">
      <c r="A21" s="26" t="s">
        <v>26</v>
      </c>
      <c r="B21" s="11">
        <v>600000</v>
      </c>
      <c r="C21" s="27">
        <f>B21/B$32</f>
        <v>0.12014417300760913</v>
      </c>
      <c r="D21" s="11">
        <v>450000</v>
      </c>
      <c r="E21" s="27">
        <f>D21/D$32</f>
        <v>0.11083743842364532</v>
      </c>
      <c r="F21" s="14">
        <f>B21-D21</f>
        <v>150000</v>
      </c>
      <c r="G21" s="28">
        <f>(B21-D21)/D21</f>
        <v>0.33333333333333331</v>
      </c>
    </row>
    <row r="22" spans="1:13" ht="18.75">
      <c r="A22" s="26" t="s">
        <v>27</v>
      </c>
      <c r="B22" s="11">
        <v>750000</v>
      </c>
      <c r="C22" s="27">
        <f>B22/B$32</f>
        <v>0.15018021625951142</v>
      </c>
      <c r="D22" s="11">
        <v>0</v>
      </c>
      <c r="E22" s="27">
        <f>D22/D$32</f>
        <v>0</v>
      </c>
      <c r="F22" s="14">
        <f>B22-D22</f>
        <v>750000</v>
      </c>
      <c r="G22" s="28" t="s">
        <v>35</v>
      </c>
    </row>
    <row r="23" spans="1:13" ht="18.75">
      <c r="A23" s="26" t="s">
        <v>28</v>
      </c>
      <c r="B23" s="80">
        <v>40000</v>
      </c>
      <c r="C23" s="27">
        <f>B23/B$32</f>
        <v>8.0096115338406087E-3</v>
      </c>
      <c r="D23" s="11">
        <v>50000</v>
      </c>
      <c r="E23" s="27">
        <f>D23/D$32</f>
        <v>1.2315270935960592E-2</v>
      </c>
      <c r="F23" s="14">
        <f>B23-D23</f>
        <v>-10000</v>
      </c>
      <c r="G23" s="28">
        <f>(B23-D23)/D23</f>
        <v>-0.2</v>
      </c>
    </row>
    <row r="24" spans="1:13" ht="21.75" thickBot="1">
      <c r="A24" s="42" t="s">
        <v>29</v>
      </c>
      <c r="B24" s="83">
        <v>10000</v>
      </c>
      <c r="C24" s="43">
        <f>B24/B$32</f>
        <v>2.0024028834601522E-3</v>
      </c>
      <c r="D24" s="44">
        <v>60000</v>
      </c>
      <c r="E24" s="43">
        <f>D24/D$32</f>
        <v>1.4778325123152709E-2</v>
      </c>
      <c r="F24" s="45">
        <f>B24-D24</f>
        <v>-50000</v>
      </c>
      <c r="G24" s="46">
        <f>(B24-D24)/D24</f>
        <v>-0.83333333333333337</v>
      </c>
    </row>
    <row r="25" spans="1:13" ht="19.5" thickTop="1">
      <c r="A25" s="26" t="s">
        <v>30</v>
      </c>
      <c r="B25" s="11">
        <f>SUM(B21:B24)</f>
        <v>1400000</v>
      </c>
      <c r="C25" s="27">
        <f>B25/B$32</f>
        <v>0.28033640368442131</v>
      </c>
      <c r="D25" s="11">
        <f>SUM(D21:D24)</f>
        <v>560000</v>
      </c>
      <c r="E25" s="27">
        <f>D25/D$32</f>
        <v>0.13793103448275862</v>
      </c>
      <c r="F25" s="14">
        <f>B25-D25</f>
        <v>840000</v>
      </c>
      <c r="G25" s="28">
        <f>(B25-D25)/D25</f>
        <v>1.5</v>
      </c>
    </row>
    <row r="26" spans="1:13">
      <c r="A26" s="68"/>
      <c r="B26" s="69"/>
      <c r="C26" s="70"/>
      <c r="D26" s="69"/>
      <c r="E26" s="70"/>
      <c r="F26" s="74"/>
      <c r="G26" s="72"/>
      <c r="H26" s="73"/>
      <c r="I26" s="73"/>
      <c r="J26" s="73"/>
      <c r="K26" s="73"/>
      <c r="L26" s="73"/>
      <c r="M26" s="73"/>
    </row>
    <row r="27" spans="1:13" ht="19.5" thickBot="1">
      <c r="A27" s="42" t="s">
        <v>41</v>
      </c>
      <c r="B27" s="84">
        <v>400000</v>
      </c>
      <c r="C27" s="43">
        <f>B27/B$32</f>
        <v>8.009611533840609E-2</v>
      </c>
      <c r="D27" s="44">
        <v>500000</v>
      </c>
      <c r="E27" s="43">
        <f>D27/D$32</f>
        <v>0.12315270935960591</v>
      </c>
      <c r="F27" s="45">
        <f>B27-D27</f>
        <v>-100000</v>
      </c>
      <c r="G27" s="46">
        <f>(B27-D27)/D27</f>
        <v>-0.2</v>
      </c>
    </row>
    <row r="28" spans="1:13" ht="19.5" thickTop="1">
      <c r="A28" s="40" t="s">
        <v>31</v>
      </c>
      <c r="B28" s="41">
        <f>SUM(B25:B27)</f>
        <v>1800000</v>
      </c>
      <c r="C28" s="27">
        <f>B28/B$32</f>
        <v>0.36043251902282741</v>
      </c>
      <c r="D28" s="11">
        <f>SUM(D25:D27)</f>
        <v>1060000</v>
      </c>
      <c r="E28" s="27">
        <f>D28/D$32</f>
        <v>0.26108374384236455</v>
      </c>
      <c r="F28" s="14">
        <f>B28-D28</f>
        <v>740000</v>
      </c>
      <c r="G28" s="27">
        <f>(B28-D28)/D28</f>
        <v>0.69811320754716977</v>
      </c>
    </row>
    <row r="29" spans="1:13">
      <c r="A29" s="68"/>
      <c r="B29" s="69"/>
      <c r="C29" s="70"/>
      <c r="D29" s="69"/>
      <c r="E29" s="70"/>
      <c r="F29" s="71"/>
      <c r="G29" s="72"/>
      <c r="H29" s="73"/>
      <c r="I29" s="73"/>
      <c r="J29" s="73"/>
      <c r="K29" s="73"/>
      <c r="L29" s="73"/>
    </row>
    <row r="30" spans="1:13" ht="18.75">
      <c r="A30" s="26" t="s">
        <v>32</v>
      </c>
      <c r="B30" s="11">
        <v>2000000</v>
      </c>
      <c r="C30" s="27">
        <f>B30/B$32</f>
        <v>0.40048057669203041</v>
      </c>
      <c r="D30" s="11">
        <v>2000000</v>
      </c>
      <c r="E30" s="27">
        <f>D30/D$32</f>
        <v>0.49261083743842365</v>
      </c>
      <c r="F30" s="14">
        <f>B30-D30</f>
        <v>0</v>
      </c>
      <c r="G30" s="52">
        <f>(B30-D30)/D30</f>
        <v>0</v>
      </c>
    </row>
    <row r="31" spans="1:13" ht="19.5" thickBot="1">
      <c r="A31" s="26" t="s">
        <v>33</v>
      </c>
      <c r="B31" s="80">
        <f>B17-B28-B30</f>
        <v>1194000</v>
      </c>
      <c r="C31" s="27">
        <f>B31/B$32</f>
        <v>0.23908690428514218</v>
      </c>
      <c r="D31" s="11">
        <v>1000000</v>
      </c>
      <c r="E31" s="27">
        <f>D31/D$32</f>
        <v>0.24630541871921183</v>
      </c>
      <c r="F31" s="14">
        <f>B31-D31</f>
        <v>194000</v>
      </c>
      <c r="G31" s="53">
        <f>(B31-D31)/D31</f>
        <v>0.19400000000000001</v>
      </c>
    </row>
    <row r="32" spans="1:13" ht="19.5" thickBot="1">
      <c r="A32" s="32" t="s">
        <v>34</v>
      </c>
      <c r="B32" s="13">
        <f>SUM(B28:B31)</f>
        <v>4994000</v>
      </c>
      <c r="C32" s="9">
        <v>1</v>
      </c>
      <c r="D32" s="13">
        <f>SUM(D28:D31)</f>
        <v>4060000</v>
      </c>
      <c r="E32" s="9">
        <v>1</v>
      </c>
      <c r="F32" s="38">
        <f>B32-D32</f>
        <v>934000</v>
      </c>
      <c r="G32" s="33">
        <f>(B32-D32)/D32</f>
        <v>0.23004926108374385</v>
      </c>
    </row>
    <row r="33" ht="15.75" thickTop="1"/>
  </sheetData>
  <pageMargins left="1.2" right="0.2" top="0" bottom="0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10" sqref="A10"/>
    </sheetView>
  </sheetViews>
  <sheetFormatPr defaultColWidth="9.140625" defaultRowHeight="15.75"/>
  <cols>
    <col min="1" max="1" width="27.7109375" style="65" customWidth="1"/>
    <col min="2" max="2" width="3.85546875" style="65" customWidth="1"/>
    <col min="3" max="3" width="12.7109375" style="65" customWidth="1"/>
    <col min="4" max="4" width="5.7109375" style="65" customWidth="1"/>
    <col min="5" max="5" width="12.7109375" style="65" customWidth="1"/>
    <col min="6" max="6" width="5.7109375" style="65" customWidth="1"/>
    <col min="7" max="7" width="12.7109375" style="65" customWidth="1"/>
    <col min="8" max="16384" width="9.140625" style="65"/>
  </cols>
  <sheetData>
    <row r="1" spans="1:7">
      <c r="A1" s="88" t="s">
        <v>54</v>
      </c>
    </row>
    <row r="3" spans="1:7">
      <c r="A3" s="89" t="s">
        <v>44</v>
      </c>
      <c r="B3" s="89"/>
      <c r="C3" s="89"/>
      <c r="D3" s="89"/>
      <c r="E3" s="89"/>
      <c r="F3" s="89"/>
      <c r="G3" s="89"/>
    </row>
    <row r="5" spans="1:7">
      <c r="A5" s="89" t="s">
        <v>50</v>
      </c>
      <c r="B5" s="89"/>
      <c r="C5" s="89"/>
      <c r="D5" s="89"/>
      <c r="E5" s="89"/>
      <c r="F5" s="89"/>
      <c r="G5" s="89"/>
    </row>
    <row r="7" spans="1:7" ht="15.75" customHeight="1">
      <c r="C7" s="75"/>
      <c r="D7" s="75"/>
      <c r="E7" s="75" t="s">
        <v>45</v>
      </c>
      <c r="F7" s="75"/>
      <c r="G7" s="75" t="s">
        <v>45</v>
      </c>
    </row>
    <row r="8" spans="1:7">
      <c r="C8" s="76" t="s">
        <v>46</v>
      </c>
      <c r="D8" s="75"/>
      <c r="E8" s="76" t="s">
        <v>47</v>
      </c>
      <c r="F8" s="75"/>
      <c r="G8" s="76" t="s">
        <v>48</v>
      </c>
    </row>
    <row r="9" spans="1:7">
      <c r="A9" s="65" t="s">
        <v>64</v>
      </c>
      <c r="C9" s="77">
        <v>294000</v>
      </c>
      <c r="E9" s="77">
        <v>2794000</v>
      </c>
      <c r="G9" s="77">
        <v>1400000</v>
      </c>
    </row>
    <row r="10" spans="1:7">
      <c r="C10" s="77"/>
      <c r="E10" s="77"/>
      <c r="G10" s="77"/>
    </row>
    <row r="11" spans="1:7">
      <c r="A11" s="65" t="s">
        <v>52</v>
      </c>
      <c r="C11" s="77">
        <v>-200000</v>
      </c>
      <c r="E11" s="77"/>
      <c r="G11" s="77"/>
    </row>
    <row r="12" spans="1:7">
      <c r="C12" s="77"/>
      <c r="E12" s="77"/>
      <c r="G12" s="77"/>
    </row>
    <row r="13" spans="1:7">
      <c r="A13" s="65" t="s">
        <v>53</v>
      </c>
      <c r="C13" s="77">
        <v>-35000</v>
      </c>
      <c r="E13" s="77"/>
      <c r="G13" s="87">
        <f>-C13</f>
        <v>35000</v>
      </c>
    </row>
    <row r="14" spans="1:7">
      <c r="C14" s="77"/>
      <c r="E14" s="77"/>
      <c r="G14" s="77"/>
    </row>
    <row r="15" spans="1:7">
      <c r="C15" s="85"/>
      <c r="E15" s="77"/>
      <c r="G15" s="77"/>
    </row>
    <row r="16" spans="1:7">
      <c r="C16" s="77"/>
      <c r="E16" s="77"/>
      <c r="G16" s="85"/>
    </row>
    <row r="17" spans="1:7">
      <c r="C17" s="85"/>
      <c r="D17" s="86"/>
      <c r="E17" s="85"/>
      <c r="G17" s="77"/>
    </row>
    <row r="18" spans="1:7">
      <c r="C18" s="78"/>
      <c r="E18" s="78"/>
      <c r="G18" s="78"/>
    </row>
    <row r="19" spans="1:7">
      <c r="A19" s="65" t="s">
        <v>51</v>
      </c>
      <c r="C19" s="77">
        <f>SUM(C9:C18)</f>
        <v>59000</v>
      </c>
      <c r="E19" s="77">
        <f>E9+E10+E11+E17</f>
        <v>2794000</v>
      </c>
      <c r="G19" s="77">
        <f>SUM(G9:G18)</f>
        <v>1435000</v>
      </c>
    </row>
    <row r="20" spans="1:7">
      <c r="C20" s="77"/>
      <c r="E20" s="77"/>
      <c r="G20" s="77"/>
    </row>
    <row r="21" spans="1:7">
      <c r="C21" s="77"/>
      <c r="E21" s="77"/>
      <c r="G21" s="77"/>
    </row>
    <row r="22" spans="1:7">
      <c r="C22" s="77"/>
      <c r="E22" s="77"/>
      <c r="G22" s="77"/>
    </row>
    <row r="23" spans="1:7">
      <c r="C23" s="77"/>
      <c r="E23" s="77"/>
      <c r="G23" s="77"/>
    </row>
    <row r="24" spans="1:7">
      <c r="C24" s="79"/>
      <c r="E24" s="79"/>
      <c r="G24" s="79"/>
    </row>
  </sheetData>
  <mergeCells count="2">
    <mergeCell ref="A3:G3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IS_RTL</vt:lpstr>
      <vt:lpstr>BS_RTL</vt:lpstr>
      <vt:lpstr>Summary</vt:lpstr>
      <vt:lpstr>BS_RTL!Print_Area</vt:lpstr>
      <vt:lpstr>IS_RTL!Print_Area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RonH</dc:creator>
  <cp:lastModifiedBy>Taranjeet Singh</cp:lastModifiedBy>
  <cp:lastPrinted>2014-04-23T18:20:05Z</cp:lastPrinted>
  <dcterms:created xsi:type="dcterms:W3CDTF">2012-05-02T18:34:40Z</dcterms:created>
  <dcterms:modified xsi:type="dcterms:W3CDTF">2014-06-08T00:43:27Z</dcterms:modified>
</cp:coreProperties>
</file>