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50" yWindow="-225" windowWidth="13305" windowHeight="7905"/>
  </bookViews>
  <sheets>
    <sheet name="Model" sheetId="1" r:id="rId1"/>
  </sheets>
  <calcPr calcId="144525" iterate="1"/>
</workbook>
</file>

<file path=xl/calcChain.xml><?xml version="1.0" encoding="utf-8"?>
<calcChain xmlns="http://schemas.openxmlformats.org/spreadsheetml/2006/main">
  <c r="A173" i="1" l="1"/>
  <c r="A172" i="1"/>
  <c r="A171" i="1"/>
  <c r="A170" i="1"/>
  <c r="A174" i="1"/>
  <c r="A158" i="1"/>
  <c r="A157" i="1"/>
  <c r="A156" i="1"/>
  <c r="A155" i="1"/>
  <c r="A159" i="1"/>
  <c r="A139" i="1"/>
  <c r="A138" i="1" s="1"/>
  <c r="A137" i="1" s="1"/>
  <c r="A140" i="1"/>
  <c r="C72" i="1"/>
  <c r="C81" i="1" s="1"/>
  <c r="F72" i="1"/>
  <c r="D72" i="1"/>
  <c r="B294" i="1"/>
  <c r="B317" i="1" s="1"/>
  <c r="C352" i="1" s="1"/>
  <c r="B293" i="1"/>
  <c r="B316" i="1" s="1"/>
  <c r="C351" i="1" s="1"/>
  <c r="E72" i="1"/>
  <c r="B292" i="1" s="1"/>
  <c r="B315" i="1" s="1"/>
  <c r="C350" i="1" s="1"/>
  <c r="B291" i="1"/>
  <c r="B314" i="1" s="1"/>
  <c r="C349" i="1" s="1"/>
  <c r="B290" i="1"/>
  <c r="B313" i="1" s="1"/>
  <c r="C348" i="1" s="1"/>
  <c r="F117" i="1"/>
  <c r="C117" i="1"/>
  <c r="B120" i="1" s="1"/>
  <c r="B121" i="1" s="1"/>
  <c r="B122" i="1" s="1"/>
  <c r="F118" i="1"/>
  <c r="F119" i="1"/>
  <c r="F120" i="1"/>
  <c r="F121" i="1"/>
  <c r="C99" i="1"/>
  <c r="B99" i="1"/>
  <c r="C98" i="1"/>
  <c r="B98" i="1"/>
  <c r="C97" i="1"/>
  <c r="B97" i="1"/>
  <c r="C96" i="1"/>
  <c r="B96" i="1"/>
  <c r="C95" i="1"/>
  <c r="B95" i="1"/>
  <c r="E99" i="1"/>
  <c r="D99" i="1"/>
  <c r="E98" i="1"/>
  <c r="D81" i="1"/>
  <c r="D98" i="1"/>
  <c r="E97" i="1"/>
  <c r="F81" i="1"/>
  <c r="D97" i="1" s="1"/>
  <c r="E96" i="1"/>
  <c r="E81" i="1"/>
  <c r="D96" i="1"/>
  <c r="E95" i="1"/>
  <c r="G99" i="1"/>
  <c r="C92" i="1"/>
  <c r="F99" i="1"/>
  <c r="G98" i="1"/>
  <c r="G97" i="1"/>
  <c r="G96" i="1"/>
  <c r="G95" i="1"/>
  <c r="E92" i="1"/>
  <c r="F95" i="1" s="1"/>
  <c r="G375" i="1"/>
  <c r="D389" i="1" s="1"/>
  <c r="G378" i="1"/>
  <c r="D390" i="1" s="1"/>
  <c r="C375" i="1"/>
  <c r="C378" i="1"/>
  <c r="C390" i="1" s="1"/>
  <c r="C389" i="1"/>
  <c r="B389" i="1"/>
  <c r="B390" i="1"/>
  <c r="B391" i="1"/>
  <c r="B392" i="1"/>
  <c r="B388" i="1"/>
  <c r="I280" i="1"/>
  <c r="C310" i="1"/>
  <c r="B326" i="1" s="1"/>
  <c r="B325" i="1"/>
  <c r="F316" i="1" s="1"/>
  <c r="B324" i="1"/>
  <c r="F315" i="1" s="1"/>
  <c r="B323" i="1"/>
  <c r="F314" i="1" s="1"/>
  <c r="D177" i="1"/>
  <c r="D170" i="1"/>
  <c r="D176" i="1" s="1"/>
  <c r="D171" i="1"/>
  <c r="D172" i="1"/>
  <c r="D173" i="1"/>
  <c r="D174" i="1"/>
  <c r="C176" i="1"/>
  <c r="B176" i="1"/>
  <c r="C175" i="1"/>
  <c r="B175" i="1"/>
  <c r="D162" i="1"/>
  <c r="D155" i="1"/>
  <c r="D156" i="1"/>
  <c r="D161" i="1" s="1"/>
  <c r="D157" i="1"/>
  <c r="D158" i="1"/>
  <c r="D159" i="1"/>
  <c r="D160" i="1"/>
  <c r="C161" i="1"/>
  <c r="B161" i="1"/>
  <c r="C160" i="1"/>
  <c r="B160" i="1"/>
  <c r="D144" i="1"/>
  <c r="D137" i="1"/>
  <c r="D138" i="1"/>
  <c r="D139" i="1"/>
  <c r="D140" i="1"/>
  <c r="D141" i="1"/>
  <c r="C143" i="1"/>
  <c r="B143" i="1"/>
  <c r="C142" i="1"/>
  <c r="B142" i="1"/>
  <c r="C36" i="1"/>
  <c r="C37" i="1" s="1"/>
  <c r="C41" i="1" s="1"/>
  <c r="C42" i="1" s="1"/>
  <c r="E36" i="1"/>
  <c r="E41" i="1"/>
  <c r="C291" i="1"/>
  <c r="C293" i="1"/>
  <c r="C381" i="1"/>
  <c r="C391" i="1"/>
  <c r="D391" i="1"/>
  <c r="G92" i="1"/>
  <c r="F98" i="1"/>
  <c r="F92" i="1"/>
  <c r="F96" i="1" s="1"/>
  <c r="C118" i="1"/>
  <c r="F317" i="1" l="1"/>
  <c r="E352" i="1"/>
  <c r="D388" i="1"/>
  <c r="G381" i="1"/>
  <c r="E349" i="1"/>
  <c r="D142" i="1"/>
  <c r="B322" i="1"/>
  <c r="C388" i="1"/>
  <c r="E350" i="1"/>
  <c r="D175" i="1"/>
  <c r="E351" i="1"/>
  <c r="C294" i="1"/>
  <c r="C292" i="1"/>
  <c r="D92" i="1"/>
  <c r="F97" i="1" s="1"/>
  <c r="D95" i="1"/>
  <c r="D143" i="1"/>
  <c r="C290" i="1"/>
  <c r="C392" i="1"/>
  <c r="D392" i="1"/>
  <c r="F313" i="1" l="1"/>
  <c r="E348" i="1"/>
</calcChain>
</file>

<file path=xl/comments1.xml><?xml version="1.0" encoding="utf-8"?>
<comments xmlns="http://schemas.openxmlformats.org/spreadsheetml/2006/main">
  <authors>
    <author>Michael C. Ehrhardt</author>
  </authors>
  <commentList>
    <comment ref="F375" authorId="0">
      <text>
        <r>
          <rPr>
            <b/>
            <sz val="8"/>
            <color indexed="81"/>
            <rFont val="Tahoma"/>
            <family val="2"/>
          </rPr>
          <t>This is the same as the old risk-free rate.</t>
        </r>
      </text>
    </comment>
    <comment ref="B378" authorId="0">
      <text>
        <r>
          <rPr>
            <b/>
            <sz val="8"/>
            <color indexed="81"/>
            <rFont val="Tahoma"/>
            <family val="2"/>
          </rPr>
          <t>This is the same as the old market risk premium.</t>
        </r>
      </text>
    </comment>
  </commentList>
</comments>
</file>

<file path=xl/sharedStrings.xml><?xml version="1.0" encoding="utf-8"?>
<sst xmlns="http://schemas.openxmlformats.org/spreadsheetml/2006/main" count="227" uniqueCount="147">
  <si>
    <t>SITUATION</t>
  </si>
  <si>
    <t>Return on Investment</t>
  </si>
  <si>
    <t>Dollar Return    =</t>
  </si>
  <si>
    <t>$Received</t>
  </si>
  <si>
    <t>$Invested</t>
  </si>
  <si>
    <t>Inputs</t>
  </si>
  <si>
    <t>Amount Invested</t>
  </si>
  <si>
    <t>Amount Received</t>
  </si>
  <si>
    <t>Percentage Return  =</t>
  </si>
  <si>
    <t>$Return</t>
  </si>
  <si>
    <t>/</t>
  </si>
  <si>
    <t xml:space="preserve"> -</t>
  </si>
  <si>
    <t>State of Economy</t>
  </si>
  <si>
    <t>Probability</t>
  </si>
  <si>
    <t>T-Bills</t>
  </si>
  <si>
    <t>Market Port.</t>
  </si>
  <si>
    <t>2-Stock Portfolio</t>
  </si>
  <si>
    <t>Recession</t>
  </si>
  <si>
    <t>Below Average</t>
  </si>
  <si>
    <t>Average</t>
  </si>
  <si>
    <t>Above Average</t>
  </si>
  <si>
    <t>Boom</t>
  </si>
  <si>
    <t>Standard Deviation</t>
  </si>
  <si>
    <t>CV</t>
  </si>
  <si>
    <t>Security</t>
  </si>
  <si>
    <t>Expected Return</t>
  </si>
  <si>
    <t>Risk</t>
  </si>
  <si>
    <t>Market</t>
  </si>
  <si>
    <t>T-bills</t>
  </si>
  <si>
    <t>PORTFOLIO RETURNS</t>
  </si>
  <si>
    <t xml:space="preserve">The expected return on a portfolio is simply a weighted average of the expected returns of the individual assets in the portfolio. </t>
  </si>
  <si>
    <t>Consider the following portfolio.</t>
  </si>
  <si>
    <t>Stock</t>
  </si>
  <si>
    <t>Portfolio weight</t>
  </si>
  <si>
    <t>Portfolio WM</t>
  </si>
  <si>
    <t>Year</t>
  </si>
  <si>
    <t>(Equally weighted avg.)</t>
  </si>
  <si>
    <t>Average return</t>
  </si>
  <si>
    <t>Standard deviation</t>
  </si>
  <si>
    <t>Correlation Coefficient</t>
  </si>
  <si>
    <t>Portfolio MM'</t>
  </si>
  <si>
    <t>With perfect positive correlation, the portfolio is exactly as risky as the individual stocks.</t>
  </si>
  <si>
    <t>Portfolio WY</t>
  </si>
  <si>
    <t>Correlation coefficient</t>
  </si>
  <si>
    <t>Here the portfolio is less risky than the individual stocks contained in it.</t>
  </si>
  <si>
    <t>Standard Dev.</t>
  </si>
  <si>
    <t>Estimate Portfolio Return</t>
  </si>
  <si>
    <t>Below Avg.</t>
  </si>
  <si>
    <t>Adding more stocks to a portfolio</t>
  </si>
  <si>
    <t>Market Risk</t>
  </si>
  <si>
    <t>Diversifiable Risk</t>
  </si>
  <si>
    <t>The part of a security's stand alone risk that can be diversified away.</t>
  </si>
  <si>
    <t>The part of a security's stand alone risk that cannot be diversified away.</t>
  </si>
  <si>
    <t>THE CONCEPT OF BETA</t>
  </si>
  <si>
    <t>THE SECURITY MARKET LINE</t>
  </si>
  <si>
    <t xml:space="preserve">The Security Market Line shows the relationship between a stock's beta and its expected return.  </t>
  </si>
  <si>
    <t>Risk-free rate (Varies over time)</t>
  </si>
  <si>
    <t>Market return (Also varies over time)</t>
  </si>
  <si>
    <t>Required Return</t>
  </si>
  <si>
    <t>Beta</t>
  </si>
  <si>
    <t>Change in inflation</t>
  </si>
  <si>
    <t>Increase in MRP</t>
  </si>
  <si>
    <t>Scenario 1.  Inflation Increases:</t>
  </si>
  <si>
    <t>Scenario 2.  Investors become more risk averse:</t>
  </si>
  <si>
    <t>Original Situation</t>
  </si>
  <si>
    <t>We will look at two potential conditions as shown in the following columns:</t>
  </si>
  <si>
    <t>Required Rates of Return</t>
  </si>
  <si>
    <t xml:space="preserve">Market </t>
  </si>
  <si>
    <t xml:space="preserve">Risk Premium </t>
  </si>
  <si>
    <t>SML equation =</t>
  </si>
  <si>
    <t xml:space="preserve">         +</t>
  </si>
  <si>
    <t>Expected Return vs. Required Return</t>
  </si>
  <si>
    <t>g.  Suppose an investor starts with a portfolio consisting of one randomly selected stock. What would happen (1) to the risk and (2) to the expected return of the portfolio as more and more randomly selected stocks were added to the portfolio?  What is the implication for investors?  Draw a graph of the two portfolios to illustrate your answer.</t>
  </si>
  <si>
    <t>Stand-Alone Risk  = Market Risk + Diversifiable Risk</t>
  </si>
  <si>
    <t>l.  (1.) Write out the Security Market Line (SML) equation, use it to calculate the required rate of return on each alternative, and then graph the relationship between the expected and required rates of return.</t>
  </si>
  <si>
    <t xml:space="preserve">     (2.) How do the expected rates of return compare with the required rates of return?</t>
  </si>
  <si>
    <t>Undervalued</t>
  </si>
  <si>
    <t>Fairly Valued</t>
  </si>
  <si>
    <t>Overvalued</t>
  </si>
  <si>
    <t xml:space="preserve">     (2.) Suppose instead that investors' risk aversion increased enough to cause the market risk premium to increase by 3 percentage points. (Inflation remains constant.)  What effect would this have on the SML and on returns of high- and low-risk securities?</t>
  </si>
  <si>
    <t xml:space="preserve">c.  Calculate the expected rate of return on each alternative. </t>
  </si>
  <si>
    <t xml:space="preserve">    (1.) Calculate the standard deviation for each alternative.</t>
  </si>
  <si>
    <t>The standard deviation of a portfolio is generally not a weighted average of individual standard deviations--usually, it is much lower than the weighted average.  The portfolio's SD is a weighted average only if all the securities in it are perfectly positively correlated, which is almost never the case.  In the equally rare case where the stocks in a portfolio are perfectly negatively correlated, we can create a portfolio with absolutely no risk.  Such is the case for the next example of Portfolio WM, a portfolio composed equally of Stocks W and M.</t>
  </si>
  <si>
    <t>These two stocks are perfectly negatively correlated--when one goes up, the other goes down by the same amount.  We could use Excel's correlation function to find the correlation, but when exact positive or negative correlation occurs, an error message is given. We demonstrate correlation in a later section.</t>
  </si>
  <si>
    <t>We found the correlation coefficient by using Excel's "CORREL" function.  Click the wizard, then Statistical, then CORREL, and then use the mouse to select the ranges for stocks W and Y's returns.  The correlation here is about what we would expect for two randomly selected stocks.  Stocks in the same industry would tend to be more highly correlated than stocks in different industries.</t>
  </si>
  <si>
    <t>The standard deviation of the portfolio would decrease because the stocks being added are not perfectly correlated. The expected return of the portfolio would remain relatively constant.</t>
  </si>
  <si>
    <t xml:space="preserve">  </t>
  </si>
  <si>
    <t>The beta coefficient reflects the tendency of a stock to move up and down with the market.  An average-risk stock moves equally up and down with the market and has a beta of 1.0.  Beta is found by regressing the stock's returns against returns on some market index. It is also useful to show graphs with individual stocks' returns on the vertical axis and market returns on the horizontal axis.  The slopes of the lines represent the stocks betas.</t>
  </si>
  <si>
    <t>The slope of the regression line, which measures relative volatility, is defined as the stock’s  beta coefficient, or b.</t>
  </si>
  <si>
    <t>The regression line, and hence beta, can be found using a calculator with a regression function or a spreadsheet program.  In this example, b = 0.83.</t>
  </si>
  <si>
    <t>Run a regression with returns on the stock in question plotted on the Y axis and returns on the market portfolio plotted on the X axis.</t>
  </si>
  <si>
    <t>The Security Market Line shows the projected changes in expected return, due to changes in the beta coefficient. However, we can also look at the potential changes in the required return due to variation of other factors, namely the market return and risk-free rate.  In other words, we can see how required returns can be influenced by changing inflation and risk aversion.  The level of investor risk aversion is measured by the market risk premium (rm-rrf), which is also the slope of the SML.  Hence, an increase in the market return results in an increase in the maturity risk premium, other things held constant.</t>
  </si>
  <si>
    <t>The graph shows that as risk as measured by beta increases, so does the required rate of return on securities.  However, the required return for any given beta varies depending on the position and slope of the SML.</t>
  </si>
  <si>
    <t>PORTFOLIO RISK  Perfect Negative Correlation</t>
  </si>
  <si>
    <t>To show the regression equation on the chart, follow these instructions: (1) select the chart with your cursor; (2) click on Chart on the menu bar (the menu will only show Chart if your cursor has already selected the embedded chart); (3) Choose the item Add Trendline...; (4) select the tab Options; (5) check the boxes for Display Equation and Display R-squared.</t>
  </si>
  <si>
    <t>An even easier way to calculate beta, as shown below, is to use the function wizard to select the SLOPE function:</t>
  </si>
  <si>
    <t>Beta (using the SLOPE function)=</t>
  </si>
  <si>
    <t>Now, we can see how these two factors can affect a Security Market Line, by creating a table for the required return with different beta coefficients.</t>
  </si>
  <si>
    <t>Increased Inflation</t>
  </si>
  <si>
    <t>Increased MRP</t>
  </si>
  <si>
    <t>Old Risk-free Rate</t>
  </si>
  <si>
    <t>New Risk-free Rate</t>
  </si>
  <si>
    <t>Old Market Risk Premium</t>
  </si>
  <si>
    <t>New Market Risk Premium</t>
  </si>
  <si>
    <t>k.  The expected rates of return and the beta coefficients of the alternatives as supplied by Barney Smith's computer program are as follows:</t>
  </si>
  <si>
    <t>Alta Inds.</t>
  </si>
  <si>
    <t>Repo Men</t>
  </si>
  <si>
    <t>American Foam</t>
  </si>
  <si>
    <t>PQU</t>
  </si>
  <si>
    <t>Alta</t>
  </si>
  <si>
    <t>Am Foam</t>
  </si>
  <si>
    <t>Am. Foam</t>
  </si>
  <si>
    <t>Rankings</t>
  </si>
  <si>
    <t xml:space="preserve">    (1.) Calculate the expected return, the standard deviation, and the coefficient of variation (CVp) for this portfolio.  (See below for answer.)</t>
  </si>
  <si>
    <t>j.  Suppose you have the following historical returns for the stock market and for another company, P.Q. Unlimited.  Explain how to calculate beta, and use the historical stock returns to calculate the beta for PQU.  Interpret your results.</t>
  </si>
  <si>
    <t>Assume that you recently graduated with a major in finance, and you just landed a job as a financial planner with Barney Smith Inc., a large financial services corporation.  Your first assignment is to invest $100,000 for a client.  Because the funds are to be invested in a new business the client plans to start at the end of 1 year,  you have been instructed to plan for a 1-year holding period.  Further, your boss has restricted you to the investment alternatives shown in the table below.</t>
  </si>
  <si>
    <t>Barney Smith's economic forecasting staff has developed probability estimates for the state of the economy, and its security analyst have developed a sophisticated computer program that was used to estimate the rate of return on each alternative under each state of the economy.  Alta Industries is an electronics firm; Repo Men Inc. collects past due debts; and American Foam manufactures mattresses and various other foam products.  Barney Smith also maintains an "index fund" that owns a market-weighted fraction of all publicly traded stocks; you can invest in that fund, and thus obtain average stock market results.  Given the situation as described, answer the following questions.</t>
  </si>
  <si>
    <t>a.  What is the return on an investment that costs $1,000 and is sold after 1 year for $1,100?</t>
  </si>
  <si>
    <t>d.  You should recognize that basing a decision solely on expected returns is appropriate only for risk-neutral individuals.  Because your client, like virtually everyone, is risk averse, the riskiness of each alternative is an important aspect of the decision.  One possible measure of risk is the standard deviation of returns.</t>
  </si>
  <si>
    <t>e.  Suppose you suddenly remembered that the coefficient of variation (CV) is generally regarded as being a better measure of stand-alone risk than the standard deviation when the alternatives being considered have widely differing expected returns. Calculate the missing CVs, and fill in the blanks on the row for CV.  Does the CV produce the same risk rankings as the standard deviation?</t>
  </si>
  <si>
    <t>f.  Suppose you created a 2-stock portfolio by investing $50,000 in Alta Industries and $50,000 in Repo Men.</t>
  </si>
  <si>
    <t>Stock W</t>
  </si>
  <si>
    <t>Returns</t>
  </si>
  <si>
    <t>Stock M</t>
  </si>
  <si>
    <t>Std deviation</t>
  </si>
  <si>
    <t>Avg return</t>
  </si>
  <si>
    <t>Stock M'</t>
  </si>
  <si>
    <t>Stock Y</t>
  </si>
  <si>
    <t>i. How is market risk measured for individual securities?  How are beta coefficients calculated?</t>
  </si>
  <si>
    <t xml:space="preserve">     (3.) Does the fact that Repo Men has an expected return that is less than the T-bill rate make any sense?</t>
  </si>
  <si>
    <t>m.  (1.) Suppose investors raised their inflation expectations by 3 percentage points over current estimates as reflected in the 8% T-bill rate.  What effect would higher inflation have on the SML and on the returns required on high- and low-risk securities?</t>
  </si>
  <si>
    <t>Probability Distribution: Which stock is riskier?  Why?</t>
  </si>
  <si>
    <r>
      <t>r</t>
    </r>
    <r>
      <rPr>
        <b/>
        <vertAlign val="subscript"/>
        <sz val="10"/>
        <rFont val="Arial"/>
        <family val="2"/>
      </rPr>
      <t>p</t>
    </r>
  </si>
  <si>
    <r>
      <t>Perfect Positive Correlation</t>
    </r>
    <r>
      <rPr>
        <b/>
        <sz val="10"/>
        <color indexed="18"/>
        <rFont val="Arial"/>
        <family val="2"/>
      </rPr>
      <t xml:space="preserve">.  </t>
    </r>
    <r>
      <rPr>
        <b/>
        <sz val="10"/>
        <rFont val="Arial"/>
        <family val="2"/>
      </rPr>
      <t xml:space="preserve">Now suppose the stocks were perfectly positively correlated, as in the following example:  </t>
    </r>
  </si>
  <si>
    <r>
      <t>Partial Correlation</t>
    </r>
    <r>
      <rPr>
        <b/>
        <sz val="10"/>
        <color indexed="18"/>
        <rFont val="Arial"/>
        <family val="2"/>
      </rPr>
      <t xml:space="preserve">.  </t>
    </r>
    <r>
      <rPr>
        <b/>
        <sz val="10"/>
        <rFont val="Arial"/>
        <family val="2"/>
      </rPr>
      <t>Now suppose the stocks are positively but not perfectly so, with the following returns. What is the portfolio's expected return, standard deviation, and correlation coefficient?</t>
    </r>
  </si>
  <si>
    <r>
      <t>r</t>
    </r>
    <r>
      <rPr>
        <b/>
        <vertAlign val="subscript"/>
        <sz val="10"/>
        <color indexed="10"/>
        <rFont val="Arial"/>
        <family val="2"/>
      </rPr>
      <t>i</t>
    </r>
    <r>
      <rPr>
        <b/>
        <sz val="10"/>
        <color indexed="10"/>
        <rFont val="Arial"/>
        <family val="2"/>
      </rPr>
      <t xml:space="preserve"> =</t>
    </r>
  </si>
  <si>
    <r>
      <t>r</t>
    </r>
    <r>
      <rPr>
        <b/>
        <vertAlign val="subscript"/>
        <sz val="10"/>
        <color indexed="10"/>
        <rFont val="Arial"/>
        <family val="2"/>
      </rPr>
      <t>rf</t>
    </r>
  </si>
  <si>
    <r>
      <t>(RP</t>
    </r>
    <r>
      <rPr>
        <b/>
        <vertAlign val="subscript"/>
        <sz val="10"/>
        <color indexed="10"/>
        <rFont val="Arial"/>
        <family val="2"/>
      </rPr>
      <t>M</t>
    </r>
    <r>
      <rPr>
        <b/>
        <sz val="10"/>
        <color indexed="10"/>
        <rFont val="Arial"/>
        <family val="2"/>
      </rPr>
      <t>)* b</t>
    </r>
  </si>
  <si>
    <t xml:space="preserve">b. (1.) Why is the T-bill's return independent of the state of the economy?  Do T-bills promise a completely risk-free return? </t>
  </si>
  <si>
    <t xml:space="preserve">    (2.) Why are Alta Industries' returns expected to move with the economy whereas Repo Men's are expected to move counter to the economy? </t>
  </si>
  <si>
    <t xml:space="preserve">  (2.) What type of risk is measured by the standard deviation? </t>
  </si>
  <si>
    <t xml:space="preserve">  (2.) How does the risk of this 2-stock portfolio compare with the risk of the individual stocks if they were held in isolation? </t>
  </si>
  <si>
    <t xml:space="preserve">h.  (1.) Should portfolio effects impact the way investors think about the risk of individual stocks? </t>
  </si>
  <si>
    <t xml:space="preserve">     (2.) If you decided to hold a 1-stock portfolio and consequently were exposed to more risk than diversified investors, could you expect to be compensated for all of your risk; that is, could you earn a risk premium on that part of your risk that you could have eliminated by diversifying?</t>
  </si>
  <si>
    <t xml:space="preserve">  (1.) Do the expected returns appear to be related to each alternative's market risk? </t>
  </si>
  <si>
    <t xml:space="preserve">  (2.) Is it possible to choose among the alternatives on the basis of the information developed thus far?</t>
  </si>
  <si>
    <t xml:space="preserve">     (4.) What would be the market risk and the required return of a 50-50 portfolio of Alta Industries and Repo Men?  Of Alta Industries and American Foam?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</si>
</sst>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0.0%"/>
    <numFmt numFmtId="165" formatCode="0.0000"/>
  </numFmts>
  <fonts count="17" x14ac:knownFonts="1">
    <font>
      <sz val="10"/>
      <name val="Arial"/>
    </font>
    <font>
      <sz val="10"/>
      <name val="Arial"/>
      <family val="2"/>
    </font>
    <font>
      <b/>
      <sz val="10"/>
      <color indexed="18"/>
      <name val="Arial"/>
      <family val="2"/>
    </font>
    <font>
      <b/>
      <sz val="10"/>
      <name val="Arial"/>
      <family val="2"/>
    </font>
    <font>
      <b/>
      <sz val="8"/>
      <color indexed="81"/>
      <name val="Tahoma"/>
      <family val="2"/>
    </font>
    <font>
      <sz val="10"/>
      <color indexed="18"/>
      <name val="Arial"/>
      <family val="2"/>
    </font>
    <font>
      <b/>
      <sz val="12"/>
      <color indexed="16"/>
      <name val="Arial"/>
      <family val="2"/>
    </font>
    <font>
      <b/>
      <sz val="10"/>
      <color indexed="16"/>
      <name val="Arial"/>
      <family val="2"/>
    </font>
    <font>
      <b/>
      <sz val="10"/>
      <color indexed="60"/>
      <name val="Arial"/>
      <family val="2"/>
    </font>
    <font>
      <b/>
      <sz val="10"/>
      <color indexed="10"/>
      <name val="Arial"/>
      <family val="2"/>
    </font>
    <font>
      <b/>
      <sz val="10"/>
      <color indexed="12"/>
      <name val="Arial"/>
      <family val="2"/>
    </font>
    <font>
      <b/>
      <vertAlign val="subscript"/>
      <sz val="10"/>
      <name val="Arial"/>
      <family val="2"/>
    </font>
    <font>
      <b/>
      <sz val="10"/>
      <color indexed="48"/>
      <name val="Arial"/>
      <family val="2"/>
    </font>
    <font>
      <b/>
      <sz val="10"/>
      <color indexed="8"/>
      <name val="Arial"/>
      <family val="2"/>
    </font>
    <font>
      <b/>
      <vertAlign val="subscript"/>
      <sz val="10"/>
      <color indexed="10"/>
      <name val="Arial"/>
      <family val="2"/>
    </font>
    <font>
      <b/>
      <sz val="10"/>
      <color indexed="17"/>
      <name val="Arial"/>
      <family val="2"/>
    </font>
    <font>
      <b/>
      <sz val="10"/>
      <color indexed="20"/>
      <name val="Arial"/>
      <family val="2"/>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3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Alignment="1">
      <alignment wrapText="1"/>
    </xf>
    <xf numFmtId="0" fontId="3" fillId="0" borderId="0" xfId="0" applyFont="1" applyAlignment="1">
      <alignment wrapText="1"/>
    </xf>
    <xf numFmtId="0" fontId="3" fillId="0" borderId="0" xfId="0" applyFont="1"/>
    <xf numFmtId="0" fontId="1" fillId="0" borderId="0" xfId="0" applyFont="1"/>
    <xf numFmtId="14" fontId="3" fillId="0" borderId="0" xfId="0" applyNumberFormat="1" applyFont="1"/>
    <xf numFmtId="0" fontId="6" fillId="0" borderId="0" xfId="0" applyFont="1" applyAlignment="1">
      <alignment horizontal="center"/>
    </xf>
    <xf numFmtId="0" fontId="7" fillId="0" borderId="0" xfId="0" applyFont="1"/>
    <xf numFmtId="0" fontId="2" fillId="0" borderId="0" xfId="0" applyFont="1"/>
    <xf numFmtId="0" fontId="1" fillId="0" borderId="0" xfId="0" applyFont="1" applyAlignment="1">
      <alignment wrapText="1"/>
    </xf>
    <xf numFmtId="0" fontId="3" fillId="5" borderId="19" xfId="0" applyFont="1" applyFill="1" applyBorder="1" applyAlignment="1">
      <alignment horizontal="center" wrapText="1"/>
    </xf>
    <xf numFmtId="0" fontId="3" fillId="5" borderId="17" xfId="0" applyFont="1" applyFill="1" applyBorder="1" applyAlignment="1">
      <alignment horizontal="center"/>
    </xf>
    <xf numFmtId="0" fontId="3" fillId="5" borderId="17" xfId="0" applyFont="1" applyFill="1" applyBorder="1" applyAlignment="1">
      <alignment wrapText="1"/>
    </xf>
    <xf numFmtId="0" fontId="3" fillId="5" borderId="18" xfId="0" applyFont="1" applyFill="1" applyBorder="1" applyAlignment="1">
      <alignment horizontal="center" wrapText="1"/>
    </xf>
    <xf numFmtId="0" fontId="3" fillId="5" borderId="5" xfId="0" applyFont="1" applyFill="1" applyBorder="1"/>
    <xf numFmtId="0" fontId="3" fillId="5" borderId="0" xfId="0" applyFont="1" applyFill="1" applyBorder="1" applyAlignment="1">
      <alignment horizontal="center"/>
    </xf>
    <xf numFmtId="10" fontId="3" fillId="5" borderId="0" xfId="0" applyNumberFormat="1" applyFont="1" applyFill="1" applyBorder="1" applyAlignment="1">
      <alignment horizontal="center"/>
    </xf>
    <xf numFmtId="10" fontId="3" fillId="5" borderId="6" xfId="0" applyNumberFormat="1" applyFont="1" applyFill="1" applyBorder="1" applyAlignment="1">
      <alignment horizontal="center"/>
    </xf>
    <xf numFmtId="0" fontId="3" fillId="5" borderId="7" xfId="0" applyFont="1" applyFill="1" applyBorder="1"/>
    <xf numFmtId="0" fontId="3" fillId="5" borderId="8" xfId="0" applyFont="1" applyFill="1" applyBorder="1" applyAlignment="1">
      <alignment horizontal="center"/>
    </xf>
    <xf numFmtId="10" fontId="3" fillId="5" borderId="8" xfId="0" applyNumberFormat="1" applyFont="1" applyFill="1" applyBorder="1" applyAlignment="1">
      <alignment horizontal="center"/>
    </xf>
    <xf numFmtId="10" fontId="3" fillId="5" borderId="9" xfId="0" applyNumberFormat="1" applyFont="1" applyFill="1" applyBorder="1" applyAlignment="1">
      <alignment horizontal="center"/>
    </xf>
    <xf numFmtId="0" fontId="3" fillId="0" borderId="5" xfId="0" applyFont="1" applyFill="1" applyBorder="1"/>
    <xf numFmtId="0" fontId="3" fillId="0" borderId="0" xfId="0" applyFont="1" applyFill="1" applyBorder="1" applyAlignment="1">
      <alignment horizontal="center"/>
    </xf>
    <xf numFmtId="0" fontId="8" fillId="0" borderId="0" xfId="0" applyFont="1"/>
    <xf numFmtId="6" fontId="3" fillId="0" borderId="0" xfId="0" applyNumberFormat="1" applyFont="1"/>
    <xf numFmtId="0" fontId="3" fillId="0" borderId="0" xfId="0" applyFont="1" applyAlignment="1">
      <alignment horizontal="center"/>
    </xf>
    <xf numFmtId="10" fontId="3" fillId="0" borderId="0" xfId="0" applyNumberFormat="1" applyFont="1"/>
    <xf numFmtId="0" fontId="3" fillId="0" borderId="0" xfId="0" applyFont="1" applyAlignment="1"/>
    <xf numFmtId="0" fontId="1" fillId="0" borderId="0" xfId="0" applyFont="1" applyAlignment="1"/>
    <xf numFmtId="0" fontId="3" fillId="7" borderId="2" xfId="0" applyFont="1" applyFill="1" applyBorder="1"/>
    <xf numFmtId="0" fontId="3" fillId="7" borderId="17" xfId="0" applyFont="1" applyFill="1" applyBorder="1" applyAlignment="1">
      <alignment horizontal="center"/>
    </xf>
    <xf numFmtId="0" fontId="3" fillId="7" borderId="17" xfId="0" applyFont="1" applyFill="1" applyBorder="1" applyAlignment="1">
      <alignment wrapText="1"/>
    </xf>
    <xf numFmtId="0" fontId="3" fillId="7" borderId="18" xfId="0" applyFont="1" applyFill="1" applyBorder="1" applyAlignment="1">
      <alignment horizontal="center"/>
    </xf>
    <xf numFmtId="0" fontId="3" fillId="0" borderId="0" xfId="0" applyFont="1" applyFill="1" applyBorder="1" applyAlignment="1">
      <alignment horizontal="center" wrapText="1"/>
    </xf>
    <xf numFmtId="0" fontId="3" fillId="7" borderId="7" xfId="0" applyFont="1" applyFill="1" applyBorder="1" applyAlignment="1">
      <alignment wrapText="1"/>
    </xf>
    <xf numFmtId="9" fontId="3" fillId="7" borderId="8" xfId="0" applyNumberFormat="1" applyFont="1" applyFill="1" applyBorder="1" applyAlignment="1">
      <alignment horizontal="center"/>
    </xf>
    <xf numFmtId="10" fontId="3" fillId="7" borderId="8" xfId="0" applyNumberFormat="1" applyFont="1" applyFill="1" applyBorder="1" applyAlignment="1">
      <alignment horizontal="center"/>
    </xf>
    <xf numFmtId="10" fontId="3" fillId="7" borderId="9" xfId="0" applyNumberFormat="1" applyFont="1" applyFill="1" applyBorder="1" applyAlignment="1">
      <alignment horizontal="center"/>
    </xf>
    <xf numFmtId="0" fontId="1" fillId="0" borderId="0" xfId="0" applyFont="1" applyBorder="1"/>
    <xf numFmtId="0" fontId="2" fillId="0" borderId="0" xfId="0" applyFont="1" applyAlignment="1">
      <alignment horizontal="justify" wrapText="1"/>
    </xf>
    <xf numFmtId="0" fontId="1" fillId="5" borderId="2" xfId="0" applyFont="1" applyFill="1" applyBorder="1"/>
    <xf numFmtId="0" fontId="3" fillId="5" borderId="18" xfId="0" applyFont="1" applyFill="1" applyBorder="1" applyAlignment="1">
      <alignment horizontal="center"/>
    </xf>
    <xf numFmtId="0" fontId="3" fillId="5" borderId="7" xfId="0" applyFont="1" applyFill="1" applyBorder="1" applyAlignment="1">
      <alignment wrapText="1"/>
    </xf>
    <xf numFmtId="9" fontId="3" fillId="5" borderId="8" xfId="2" applyFont="1" applyFill="1" applyBorder="1" applyAlignment="1">
      <alignment horizontal="center"/>
    </xf>
    <xf numFmtId="164" fontId="3" fillId="5" borderId="8" xfId="0" applyNumberFormat="1" applyFont="1" applyFill="1" applyBorder="1" applyAlignment="1">
      <alignment horizontal="center"/>
    </xf>
    <xf numFmtId="164" fontId="3" fillId="5" borderId="9" xfId="0" applyNumberFormat="1" applyFont="1" applyFill="1" applyBorder="1" applyAlignment="1">
      <alignment horizontal="center"/>
    </xf>
    <xf numFmtId="0" fontId="3" fillId="0" borderId="0" xfId="0" applyFont="1" applyFill="1" applyBorder="1"/>
    <xf numFmtId="0" fontId="2" fillId="0" borderId="0" xfId="0" applyFont="1" applyFill="1" applyBorder="1"/>
    <xf numFmtId="0" fontId="1" fillId="6" borderId="2" xfId="0" applyFont="1" applyFill="1" applyBorder="1"/>
    <xf numFmtId="0" fontId="1" fillId="6" borderId="10" xfId="0" applyFont="1" applyFill="1" applyBorder="1"/>
    <xf numFmtId="0" fontId="3" fillId="6" borderId="17" xfId="0" applyFont="1" applyFill="1" applyBorder="1" applyAlignment="1">
      <alignment horizontal="center"/>
    </xf>
    <xf numFmtId="0" fontId="3" fillId="6" borderId="17" xfId="0" applyFont="1" applyFill="1" applyBorder="1" applyAlignment="1">
      <alignment wrapText="1"/>
    </xf>
    <xf numFmtId="0" fontId="3" fillId="6" borderId="18" xfId="0" applyFont="1" applyFill="1" applyBorder="1" applyAlignment="1">
      <alignment horizontal="center"/>
    </xf>
    <xf numFmtId="0" fontId="3" fillId="6" borderId="7" xfId="0" applyFont="1" applyFill="1" applyBorder="1"/>
    <xf numFmtId="0" fontId="3" fillId="6" borderId="8" xfId="0" applyFont="1" applyFill="1" applyBorder="1" applyAlignment="1">
      <alignment horizontal="center"/>
    </xf>
    <xf numFmtId="2" fontId="3" fillId="6" borderId="8" xfId="0" applyNumberFormat="1" applyFont="1" applyFill="1" applyBorder="1" applyAlignment="1">
      <alignment horizontal="center"/>
    </xf>
    <xf numFmtId="2" fontId="3" fillId="6" borderId="9" xfId="0" applyNumberFormat="1" applyFont="1" applyFill="1" applyBorder="1" applyAlignment="1">
      <alignment horizontal="center"/>
    </xf>
    <xf numFmtId="10"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0" fontId="3" fillId="7" borderId="30" xfId="0" applyNumberFormat="1" applyFont="1" applyFill="1" applyBorder="1" applyAlignment="1">
      <alignment horizontal="right" wrapText="1"/>
    </xf>
    <xf numFmtId="164" fontId="3" fillId="7" borderId="25" xfId="0" applyNumberFormat="1" applyFont="1" applyFill="1" applyBorder="1" applyAlignment="1">
      <alignment horizontal="left" wrapText="1"/>
    </xf>
    <xf numFmtId="164" fontId="3" fillId="5" borderId="25" xfId="0" applyNumberFormat="1" applyFont="1" applyFill="1" applyBorder="1" applyAlignment="1">
      <alignment wrapText="1"/>
    </xf>
    <xf numFmtId="0" fontId="3" fillId="5" borderId="25" xfId="0" applyFont="1" applyFill="1" applyBorder="1" applyAlignment="1">
      <alignment horizontal="left" wrapText="1"/>
    </xf>
    <xf numFmtId="2" fontId="3" fillId="6" borderId="25" xfId="0" applyNumberFormat="1" applyFont="1" applyFill="1" applyBorder="1" applyAlignment="1">
      <alignment wrapText="1"/>
    </xf>
    <xf numFmtId="0" fontId="3" fillId="6" borderId="26" xfId="0" applyFont="1" applyFill="1" applyBorder="1" applyAlignment="1">
      <alignment horizontal="left" wrapText="1"/>
    </xf>
    <xf numFmtId="10" fontId="3" fillId="7" borderId="31" xfId="0" applyNumberFormat="1" applyFont="1" applyFill="1" applyBorder="1" applyAlignment="1">
      <alignment horizontal="right" wrapText="1"/>
    </xf>
    <xf numFmtId="9" fontId="3" fillId="7" borderId="24" xfId="0" applyNumberFormat="1" applyFont="1" applyFill="1" applyBorder="1" applyAlignment="1">
      <alignment horizontal="left" wrapText="1"/>
    </xf>
    <xf numFmtId="164" fontId="3" fillId="5" borderId="24" xfId="0" applyNumberFormat="1" applyFont="1" applyFill="1" applyBorder="1" applyAlignment="1">
      <alignment wrapText="1"/>
    </xf>
    <xf numFmtId="0" fontId="3" fillId="5" borderId="24" xfId="0" applyFont="1" applyFill="1" applyBorder="1" applyAlignment="1">
      <alignment horizontal="left" wrapText="1"/>
    </xf>
    <xf numFmtId="2" fontId="3" fillId="6" borderId="24" xfId="0" applyNumberFormat="1" applyFont="1" applyFill="1" applyBorder="1" applyAlignment="1">
      <alignment wrapText="1"/>
    </xf>
    <xf numFmtId="0" fontId="3" fillId="6" borderId="27" xfId="0" applyFont="1" applyFill="1" applyBorder="1" applyAlignment="1">
      <alignment horizontal="left" wrapText="1"/>
    </xf>
    <xf numFmtId="164" fontId="3" fillId="7" borderId="24" xfId="0" applyNumberFormat="1" applyFont="1" applyFill="1" applyBorder="1" applyAlignment="1">
      <alignment horizontal="left" wrapText="1"/>
    </xf>
    <xf numFmtId="0" fontId="3" fillId="7" borderId="24" xfId="0" applyFont="1" applyFill="1" applyBorder="1" applyAlignment="1">
      <alignment horizontal="left" wrapText="1"/>
    </xf>
    <xf numFmtId="10" fontId="3" fillId="7" borderId="32" xfId="0" applyNumberFormat="1" applyFont="1" applyFill="1" applyBorder="1" applyAlignment="1">
      <alignment horizontal="right" wrapText="1"/>
    </xf>
    <xf numFmtId="0" fontId="3" fillId="7" borderId="28" xfId="0" applyFont="1" applyFill="1" applyBorder="1" applyAlignment="1">
      <alignment horizontal="left" wrapText="1"/>
    </xf>
    <xf numFmtId="10" fontId="3" fillId="5" borderId="28" xfId="0" applyNumberFormat="1" applyFont="1" applyFill="1" applyBorder="1" applyAlignment="1">
      <alignment wrapText="1"/>
    </xf>
    <xf numFmtId="0" fontId="3" fillId="5" borderId="28" xfId="0" applyFont="1" applyFill="1" applyBorder="1" applyAlignment="1">
      <alignment horizontal="left" wrapText="1"/>
    </xf>
    <xf numFmtId="2" fontId="3" fillId="6" borderId="28" xfId="0" applyNumberFormat="1" applyFont="1" applyFill="1" applyBorder="1" applyAlignment="1">
      <alignment wrapText="1"/>
    </xf>
    <xf numFmtId="0" fontId="3" fillId="6" borderId="29" xfId="0" applyFont="1" applyFill="1" applyBorder="1" applyAlignment="1">
      <alignment horizontal="left" wrapText="1"/>
    </xf>
    <xf numFmtId="0" fontId="3" fillId="0" borderId="1" xfId="0" applyFont="1" applyBorder="1"/>
    <xf numFmtId="164" fontId="3" fillId="0" borderId="0" xfId="2" applyNumberFormat="1" applyFont="1" applyAlignment="1">
      <alignment horizontal="center"/>
    </xf>
    <xf numFmtId="10" fontId="10" fillId="0" borderId="0" xfId="0" applyNumberFormat="1" applyFont="1"/>
    <xf numFmtId="164" fontId="3" fillId="0" borderId="0" xfId="0" applyNumberFormat="1" applyFont="1" applyAlignment="1">
      <alignment horizontal="center"/>
    </xf>
    <xf numFmtId="2" fontId="3" fillId="0" borderId="0" xfId="0" applyNumberFormat="1" applyFont="1" applyAlignment="1">
      <alignment horizontal="center"/>
    </xf>
    <xf numFmtId="10" fontId="9" fillId="0" borderId="0" xfId="2" applyNumberFormat="1" applyFont="1" applyFill="1" applyBorder="1" applyAlignment="1">
      <alignment horizontal="center"/>
    </xf>
    <xf numFmtId="164" fontId="3" fillId="0" borderId="0" xfId="0" applyNumberFormat="1" applyFont="1"/>
    <xf numFmtId="0" fontId="3" fillId="0" borderId="0" xfId="0" applyFont="1" applyBorder="1" applyAlignment="1">
      <alignment horizontal="center"/>
    </xf>
    <xf numFmtId="0" fontId="3" fillId="0" borderId="1" xfId="0" applyFont="1" applyBorder="1" applyAlignment="1">
      <alignment horizontal="center"/>
    </xf>
    <xf numFmtId="9" fontId="3" fillId="0" borderId="0" xfId="2" applyNumberFormat="1" applyFont="1" applyAlignment="1">
      <alignment horizontal="center"/>
    </xf>
    <xf numFmtId="0" fontId="3" fillId="2" borderId="2" xfId="0" applyFont="1" applyFill="1" applyBorder="1"/>
    <xf numFmtId="9" fontId="3" fillId="2" borderId="3" xfId="2" applyNumberFormat="1" applyFont="1" applyFill="1" applyBorder="1" applyAlignment="1">
      <alignment horizontal="center"/>
    </xf>
    <xf numFmtId="9" fontId="3" fillId="2" borderId="4" xfId="2" applyNumberFormat="1" applyFont="1" applyFill="1" applyBorder="1" applyAlignment="1">
      <alignment horizontal="center"/>
    </xf>
    <xf numFmtId="0" fontId="3" fillId="2" borderId="5" xfId="0" applyFont="1" applyFill="1" applyBorder="1"/>
    <xf numFmtId="10" fontId="3" fillId="2" borderId="0" xfId="2" applyNumberFormat="1" applyFont="1" applyFill="1" applyBorder="1" applyAlignment="1">
      <alignment horizontal="center"/>
    </xf>
    <xf numFmtId="10" fontId="3" fillId="2" borderId="6" xfId="2" applyNumberFormat="1" applyFont="1" applyFill="1" applyBorder="1" applyAlignment="1">
      <alignment horizontal="center"/>
    </xf>
    <xf numFmtId="0" fontId="3" fillId="2" borderId="7" xfId="0" applyFont="1" applyFill="1" applyBorder="1"/>
    <xf numFmtId="10" fontId="3" fillId="2" borderId="8" xfId="2" applyNumberFormat="1" applyFont="1" applyFill="1" applyBorder="1" applyAlignment="1">
      <alignment horizontal="center"/>
    </xf>
    <xf numFmtId="4" fontId="9" fillId="2" borderId="9" xfId="1" applyNumberFormat="1" applyFont="1" applyFill="1" applyBorder="1" applyAlignment="1">
      <alignment horizontal="center"/>
    </xf>
    <xf numFmtId="10" fontId="3" fillId="0" borderId="0" xfId="2" applyNumberFormat="1" applyFont="1" applyAlignment="1">
      <alignment horizontal="center"/>
    </xf>
    <xf numFmtId="10" fontId="9" fillId="0" borderId="0" xfId="2" applyNumberFormat="1" applyFont="1" applyAlignment="1">
      <alignment horizontal="center"/>
    </xf>
    <xf numFmtId="39" fontId="9" fillId="2" borderId="9" xfId="2" applyNumberFormat="1" applyFont="1" applyFill="1" applyBorder="1" applyAlignment="1">
      <alignment horizontal="center"/>
    </xf>
    <xf numFmtId="0" fontId="3" fillId="2" borderId="8" xfId="0" applyFont="1" applyFill="1" applyBorder="1"/>
    <xf numFmtId="2" fontId="9" fillId="2" borderId="9" xfId="0" applyNumberFormat="1" applyFont="1" applyFill="1" applyBorder="1" applyAlignment="1">
      <alignment horizontal="center"/>
    </xf>
    <xf numFmtId="2" fontId="12" fillId="0" borderId="0" xfId="0" applyNumberFormat="1" applyFont="1" applyAlignment="1">
      <alignment horizontal="center"/>
    </xf>
    <xf numFmtId="2" fontId="2" fillId="0" borderId="0" xfId="0" applyNumberFormat="1" applyFont="1" applyAlignment="1">
      <alignment horizontal="center"/>
    </xf>
    <xf numFmtId="0" fontId="13" fillId="0" borderId="0" xfId="0" applyFont="1" applyFill="1" applyBorder="1"/>
    <xf numFmtId="0" fontId="3" fillId="3" borderId="2"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5" xfId="0" applyFont="1" applyFill="1" applyBorder="1" applyAlignment="1">
      <alignment horizontal="center"/>
    </xf>
    <xf numFmtId="164" fontId="2" fillId="3" borderId="0" xfId="2" applyNumberFormat="1" applyFont="1" applyFill="1" applyBorder="1" applyAlignment="1">
      <alignment horizontal="center"/>
    </xf>
    <xf numFmtId="164" fontId="2" fillId="3" borderId="6" xfId="2" applyNumberFormat="1" applyFont="1" applyFill="1" applyBorder="1" applyAlignment="1">
      <alignment horizontal="center"/>
    </xf>
    <xf numFmtId="0" fontId="3" fillId="3" borderId="7" xfId="0" applyFont="1" applyFill="1" applyBorder="1" applyAlignment="1">
      <alignment horizontal="center"/>
    </xf>
    <xf numFmtId="164" fontId="2" fillId="3" borderId="8" xfId="2" applyNumberFormat="1" applyFont="1" applyFill="1" applyBorder="1" applyAlignment="1">
      <alignment horizontal="center"/>
    </xf>
    <xf numFmtId="164" fontId="2" fillId="3" borderId="9" xfId="2" applyNumberFormat="1" applyFont="1" applyFill="1" applyBorder="1" applyAlignment="1">
      <alignment horizontal="center"/>
    </xf>
    <xf numFmtId="0" fontId="1" fillId="2" borderId="20" xfId="0" applyFont="1" applyFill="1" applyBorder="1"/>
    <xf numFmtId="165" fontId="10" fillId="2" borderId="21" xfId="0" applyNumberFormat="1" applyFont="1" applyFill="1" applyBorder="1"/>
    <xf numFmtId="0" fontId="3" fillId="4" borderId="19" xfId="0" applyFont="1" applyFill="1" applyBorder="1" applyAlignment="1">
      <alignment horizontal="center"/>
    </xf>
    <xf numFmtId="0" fontId="3" fillId="4" borderId="12" xfId="0" applyFont="1" applyFill="1" applyBorder="1" applyAlignment="1">
      <alignment horizontal="center" wrapText="1"/>
    </xf>
    <xf numFmtId="0" fontId="3" fillId="4" borderId="5" xfId="0" applyFont="1" applyFill="1" applyBorder="1"/>
    <xf numFmtId="10" fontId="3" fillId="4" borderId="15" xfId="0" applyNumberFormat="1" applyFont="1" applyFill="1" applyBorder="1" applyAlignment="1">
      <alignment horizontal="right"/>
    </xf>
    <xf numFmtId="164" fontId="2" fillId="4" borderId="15" xfId="0" applyNumberFormat="1" applyFont="1" applyFill="1" applyBorder="1"/>
    <xf numFmtId="0" fontId="3" fillId="4" borderId="7" xfId="0" applyFont="1" applyFill="1" applyBorder="1"/>
    <xf numFmtId="10" fontId="3" fillId="4" borderId="16" xfId="0" applyNumberFormat="1" applyFont="1" applyFill="1" applyBorder="1" applyAlignment="1">
      <alignment horizontal="right"/>
    </xf>
    <xf numFmtId="164" fontId="2" fillId="4" borderId="16" xfId="0" applyNumberFormat="1" applyFont="1" applyFill="1" applyBorder="1"/>
    <xf numFmtId="9" fontId="10" fillId="0" borderId="0" xfId="0" applyNumberFormat="1" applyFont="1" applyAlignment="1">
      <alignment horizontal="center"/>
    </xf>
    <xf numFmtId="164" fontId="9" fillId="0" borderId="0" xfId="2" applyNumberFormat="1" applyFont="1" applyFill="1" applyBorder="1" applyAlignment="1">
      <alignment horizontal="center"/>
    </xf>
    <xf numFmtId="0" fontId="3" fillId="3" borderId="19" xfId="0" applyFont="1" applyFill="1" applyBorder="1" applyAlignment="1">
      <alignment horizontal="center"/>
    </xf>
    <xf numFmtId="164" fontId="3" fillId="4" borderId="15" xfId="0" applyNumberFormat="1" applyFont="1" applyFill="1" applyBorder="1" applyAlignment="1">
      <alignment horizontal="right"/>
    </xf>
    <xf numFmtId="39" fontId="3" fillId="4" borderId="6" xfId="1" applyNumberFormat="1" applyFont="1" applyFill="1" applyBorder="1" applyAlignment="1">
      <alignment horizontal="right"/>
    </xf>
    <xf numFmtId="2" fontId="3" fillId="3" borderId="5" xfId="0" applyNumberFormat="1" applyFont="1" applyFill="1" applyBorder="1" applyAlignment="1">
      <alignment horizontal="center"/>
    </xf>
    <xf numFmtId="164" fontId="3" fillId="4" borderId="16" xfId="0" applyNumberFormat="1" applyFont="1" applyFill="1" applyBorder="1" applyAlignment="1">
      <alignment horizontal="right"/>
    </xf>
    <xf numFmtId="39" fontId="3" fillId="4" borderId="9" xfId="1" applyNumberFormat="1" applyFont="1" applyFill="1" applyBorder="1" applyAlignment="1">
      <alignment horizontal="right"/>
    </xf>
    <xf numFmtId="2" fontId="3" fillId="3" borderId="7" xfId="0" applyNumberFormat="1" applyFont="1" applyFill="1" applyBorder="1" applyAlignment="1">
      <alignment horizontal="center"/>
    </xf>
    <xf numFmtId="0" fontId="9" fillId="0" borderId="0" xfId="0" applyFont="1" applyAlignment="1">
      <alignment horizontal="center"/>
    </xf>
    <xf numFmtId="0" fontId="9" fillId="0" borderId="0" xfId="0" applyFont="1"/>
    <xf numFmtId="0" fontId="13" fillId="0" borderId="0" xfId="0" applyFont="1"/>
    <xf numFmtId="0" fontId="3" fillId="4" borderId="5" xfId="0" applyFont="1" applyFill="1" applyBorder="1" applyAlignment="1">
      <alignment horizontal="center"/>
    </xf>
    <xf numFmtId="0" fontId="3" fillId="4" borderId="7" xfId="0" applyFont="1" applyFill="1" applyBorder="1" applyAlignment="1">
      <alignment horizontal="center"/>
    </xf>
    <xf numFmtId="0" fontId="15" fillId="0" borderId="0" xfId="0" applyFont="1"/>
    <xf numFmtId="0" fontId="3" fillId="0" borderId="0" xfId="0" applyFont="1" applyAlignment="1">
      <alignment horizontal="right"/>
    </xf>
    <xf numFmtId="9" fontId="10" fillId="0" borderId="0" xfId="2" applyFont="1"/>
    <xf numFmtId="164" fontId="10" fillId="0" borderId="0" xfId="2" applyNumberFormat="1" applyFont="1"/>
    <xf numFmtId="164" fontId="10" fillId="0" borderId="0" xfId="0" applyNumberFormat="1" applyFont="1"/>
    <xf numFmtId="43" fontId="10" fillId="0" borderId="0" xfId="1" applyFont="1"/>
    <xf numFmtId="2" fontId="10" fillId="0" borderId="0" xfId="0" applyNumberFormat="1" applyFont="1"/>
    <xf numFmtId="0" fontId="3" fillId="0" borderId="0" xfId="0" applyFont="1" applyFill="1" applyBorder="1" applyAlignment="1">
      <alignment horizontal="right"/>
    </xf>
    <xf numFmtId="164" fontId="9" fillId="2" borderId="12" xfId="2" applyNumberFormat="1" applyFont="1" applyFill="1" applyBorder="1"/>
    <xf numFmtId="164" fontId="9" fillId="0" borderId="0" xfId="2" applyNumberFormat="1" applyFont="1"/>
    <xf numFmtId="10" fontId="9" fillId="0" borderId="0" xfId="2" applyNumberFormat="1" applyFont="1"/>
    <xf numFmtId="43" fontId="16" fillId="0" borderId="13" xfId="1" applyFont="1" applyBorder="1" applyAlignment="1">
      <alignment horizontal="center"/>
    </xf>
    <xf numFmtId="0" fontId="16" fillId="0" borderId="22" xfId="0" applyFont="1" applyBorder="1" applyAlignment="1">
      <alignment horizontal="center" wrapText="1"/>
    </xf>
    <xf numFmtId="0" fontId="16" fillId="0" borderId="23" xfId="0" applyFont="1" applyBorder="1" applyAlignment="1">
      <alignment horizontal="center" wrapText="1"/>
    </xf>
    <xf numFmtId="164" fontId="9" fillId="0" borderId="14" xfId="0" applyNumberFormat="1" applyFont="1" applyBorder="1" applyAlignment="1">
      <alignment horizontal="center"/>
    </xf>
    <xf numFmtId="10" fontId="9" fillId="0" borderId="14" xfId="0" applyNumberFormat="1" applyFont="1" applyBorder="1" applyAlignment="1">
      <alignment horizontal="center"/>
    </xf>
    <xf numFmtId="10" fontId="9" fillId="0" borderId="0" xfId="0" applyNumberFormat="1" applyFont="1" applyBorder="1" applyAlignment="1">
      <alignment horizontal="center"/>
    </xf>
    <xf numFmtId="4" fontId="16" fillId="0" borderId="0" xfId="1" applyNumberFormat="1" applyFont="1" applyBorder="1" applyAlignment="1">
      <alignment horizontal="center"/>
    </xf>
    <xf numFmtId="10" fontId="3" fillId="0" borderId="0" xfId="2" applyNumberFormat="1" applyFont="1" applyBorder="1" applyAlignment="1">
      <alignment horizontal="center"/>
    </xf>
    <xf numFmtId="4" fontId="3" fillId="0" borderId="0" xfId="1" applyNumberFormat="1" applyFont="1" applyBorder="1" applyAlignment="1">
      <alignment horizontal="center"/>
    </xf>
    <xf numFmtId="164" fontId="3" fillId="0" borderId="0" xfId="2" applyNumberFormat="1" applyFont="1" applyBorder="1" applyAlignment="1">
      <alignment horizontal="center"/>
    </xf>
    <xf numFmtId="0" fontId="3" fillId="0" borderId="0" xfId="0" applyFont="1" applyBorder="1"/>
    <xf numFmtId="2" fontId="3" fillId="0" borderId="0" xfId="0" applyNumberFormat="1" applyFont="1" applyBorder="1" applyAlignment="1">
      <alignment horizontal="center"/>
    </xf>
    <xf numFmtId="0" fontId="7" fillId="0" borderId="0" xfId="0" applyFont="1" applyAlignment="1">
      <alignment wrapText="1"/>
    </xf>
    <xf numFmtId="0" fontId="1" fillId="0" borderId="0" xfId="0" applyFont="1" applyAlignment="1">
      <alignment wrapText="1"/>
    </xf>
    <xf numFmtId="164" fontId="3" fillId="6" borderId="0" xfId="2" applyNumberFormat="1" applyFont="1" applyFill="1" applyBorder="1" applyAlignment="1">
      <alignment horizontal="center"/>
    </xf>
    <xf numFmtId="164" fontId="3" fillId="6" borderId="6" xfId="2" applyNumberFormat="1" applyFont="1" applyFill="1" applyBorder="1" applyAlignment="1">
      <alignment horizontal="center"/>
    </xf>
    <xf numFmtId="0" fontId="2" fillId="0" borderId="0" xfId="0" quotePrefix="1" applyFont="1" applyAlignment="1">
      <alignment horizontal="left" wrapText="1"/>
    </xf>
    <xf numFmtId="0" fontId="2" fillId="0" borderId="0" xfId="0" applyFont="1" applyAlignment="1">
      <alignment horizontal="justify" wrapText="1"/>
    </xf>
    <xf numFmtId="0" fontId="2" fillId="0" borderId="0" xfId="0" applyFont="1" applyAlignment="1">
      <alignment wrapText="1"/>
    </xf>
    <xf numFmtId="10" fontId="3" fillId="5" borderId="19" xfId="0" applyNumberFormat="1" applyFont="1" applyFill="1" applyBorder="1" applyAlignment="1">
      <alignment horizontal="center" wrapText="1"/>
    </xf>
    <xf numFmtId="10" fontId="3" fillId="5" borderId="18" xfId="0" applyNumberFormat="1" applyFont="1" applyFill="1" applyBorder="1" applyAlignment="1">
      <alignment horizontal="center" wrapText="1"/>
    </xf>
    <xf numFmtId="10" fontId="3" fillId="6" borderId="19" xfId="0" applyNumberFormat="1" applyFont="1" applyFill="1" applyBorder="1" applyAlignment="1">
      <alignment horizontal="center" wrapText="1"/>
    </xf>
    <xf numFmtId="10" fontId="3" fillId="6" borderId="18" xfId="0" applyNumberFormat="1" applyFont="1" applyFill="1" applyBorder="1" applyAlignment="1">
      <alignment horizontal="center" wrapText="1"/>
    </xf>
    <xf numFmtId="0" fontId="13" fillId="3" borderId="19" xfId="0" applyFont="1" applyFill="1" applyBorder="1" applyAlignment="1">
      <alignment wrapText="1"/>
    </xf>
    <xf numFmtId="0" fontId="1" fillId="0" borderId="17" xfId="0" applyFont="1" applyBorder="1" applyAlignment="1">
      <alignment wrapText="1"/>
    </xf>
    <xf numFmtId="0" fontId="1" fillId="0" borderId="18" xfId="0" applyFont="1" applyBorder="1" applyAlignment="1">
      <alignment wrapText="1"/>
    </xf>
    <xf numFmtId="0" fontId="8" fillId="0" borderId="0" xfId="0" applyFont="1" applyAlignment="1">
      <alignment wrapText="1"/>
    </xf>
    <xf numFmtId="0" fontId="3" fillId="0" borderId="0" xfId="0" applyFont="1" applyAlignment="1">
      <alignment wrapText="1"/>
    </xf>
    <xf numFmtId="0" fontId="3" fillId="4" borderId="17" xfId="0" applyFont="1" applyFill="1" applyBorder="1" applyAlignment="1">
      <alignment horizontal="center"/>
    </xf>
    <xf numFmtId="0" fontId="3" fillId="4" borderId="18" xfId="0" applyFont="1" applyFill="1" applyBorder="1" applyAlignment="1">
      <alignment horizontal="center"/>
    </xf>
    <xf numFmtId="0" fontId="5" fillId="0" borderId="0" xfId="0" applyFont="1" applyAlignment="1">
      <alignment wrapText="1"/>
    </xf>
    <xf numFmtId="0" fontId="3" fillId="6" borderId="17" xfId="0" applyFont="1" applyFill="1" applyBorder="1" applyAlignment="1">
      <alignment horizontal="center"/>
    </xf>
    <xf numFmtId="0" fontId="3" fillId="6" borderId="18" xfId="0" applyFont="1" applyFill="1" applyBorder="1" applyAlignment="1">
      <alignment horizontal="center"/>
    </xf>
    <xf numFmtId="0" fontId="3" fillId="4" borderId="0" xfId="0" applyFont="1" applyFill="1" applyBorder="1" applyAlignment="1">
      <alignment horizontal="center"/>
    </xf>
    <xf numFmtId="0" fontId="3" fillId="4" borderId="6"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164" fontId="3" fillId="4" borderId="8" xfId="2" applyNumberFormat="1" applyFont="1" applyFill="1" applyBorder="1" applyAlignment="1">
      <alignment horizontal="center"/>
    </xf>
    <xf numFmtId="164" fontId="3" fillId="4" borderId="0" xfId="2" applyNumberFormat="1" applyFont="1" applyFill="1" applyBorder="1" applyAlignment="1">
      <alignment horizontal="center"/>
    </xf>
    <xf numFmtId="164" fontId="3" fillId="6" borderId="8" xfId="2" applyNumberFormat="1" applyFont="1" applyFill="1" applyBorder="1" applyAlignment="1">
      <alignment horizontal="center"/>
    </xf>
    <xf numFmtId="164" fontId="3" fillId="6" borderId="9" xfId="2" applyNumberFormat="1" applyFont="1" applyFill="1" applyBorder="1" applyAlignment="1">
      <alignment horizontal="center"/>
    </xf>
    <xf numFmtId="0" fontId="16" fillId="0" borderId="8" xfId="0" applyFont="1" applyBorder="1" applyAlignment="1">
      <alignment horizontal="center"/>
    </xf>
    <xf numFmtId="0" fontId="3" fillId="0" borderId="0" xfId="0" applyFont="1" applyAlignment="1">
      <alignment horizontal="center" wrapText="1"/>
    </xf>
    <xf numFmtId="0" fontId="3" fillId="2" borderId="33" xfId="0" applyFont="1" applyFill="1" applyBorder="1" applyAlignment="1">
      <alignment horizontal="right" wrapText="1"/>
    </xf>
    <xf numFmtId="0" fontId="3" fillId="2" borderId="34" xfId="0" applyFont="1" applyFill="1" applyBorder="1" applyAlignment="1">
      <alignment horizontal="right" wrapText="1"/>
    </xf>
    <xf numFmtId="0" fontId="3" fillId="2" borderId="35" xfId="0" applyFont="1" applyFill="1" applyBorder="1" applyAlignment="1">
      <alignment horizontal="right" wrapText="1"/>
    </xf>
    <xf numFmtId="0" fontId="3" fillId="2" borderId="1" xfId="0" applyFont="1" applyFill="1" applyBorder="1" applyAlignment="1">
      <alignment horizontal="right" wrapText="1"/>
    </xf>
    <xf numFmtId="0" fontId="3" fillId="0" borderId="2"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5" xfId="0" applyFont="1" applyBorder="1" applyAlignment="1">
      <alignment horizontal="center" wrapText="1"/>
    </xf>
    <xf numFmtId="0" fontId="3" fillId="0" borderId="0"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 xfId="0" applyFont="1" applyBorder="1" applyAlignment="1">
      <alignment horizontal="center" wrapText="1"/>
    </xf>
    <xf numFmtId="0" fontId="2" fillId="0" borderId="0" xfId="0" applyFont="1" applyAlignment="1">
      <alignment horizontal="left" wrapText="1"/>
    </xf>
    <xf numFmtId="0" fontId="1" fillId="0" borderId="0" xfId="0" applyFont="1" applyAlignment="1">
      <alignment horizontal="left" wrapText="1"/>
    </xf>
    <xf numFmtId="10" fontId="3" fillId="7" borderId="19" xfId="0" applyNumberFormat="1" applyFont="1" applyFill="1" applyBorder="1" applyAlignment="1">
      <alignment horizontal="center" wrapText="1"/>
    </xf>
    <xf numFmtId="10" fontId="3" fillId="7" borderId="18" xfId="0" applyNumberFormat="1"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Calculating Beta for PQU</a:t>
            </a:r>
          </a:p>
        </c:rich>
      </c:tx>
      <c:layout>
        <c:manualLayout>
          <c:xMode val="edge"/>
          <c:yMode val="edge"/>
          <c:x val="0.30263226965050438"/>
          <c:y val="3.4985422740524796E-2"/>
        </c:manualLayout>
      </c:layout>
      <c:overlay val="0"/>
      <c:spPr>
        <a:noFill/>
        <a:ln w="25400">
          <a:noFill/>
        </a:ln>
      </c:spPr>
    </c:title>
    <c:autoTitleDeleted val="0"/>
    <c:plotArea>
      <c:layout>
        <c:manualLayout>
          <c:layoutTarget val="inner"/>
          <c:xMode val="edge"/>
          <c:yMode val="edge"/>
          <c:x val="0.11842130624080456"/>
          <c:y val="0.19533555503990957"/>
          <c:w val="0.57017665967794751"/>
          <c:h val="0.66472397834476749"/>
        </c:manualLayout>
      </c:layout>
      <c:scatterChart>
        <c:scatterStyle val="lineMarker"/>
        <c:varyColors val="0"/>
        <c:ser>
          <c:idx val="0"/>
          <c:order val="0"/>
          <c:tx>
            <c:v>Beta</c:v>
          </c:tx>
          <c:spPr>
            <a:ln w="28575">
              <a:noFill/>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37476628328198891"/>
                  <c:y val="-9.416931046684017E-2"/>
                </c:manualLayout>
              </c:layout>
              <c:numFmt formatCode="General" sourceLinked="0"/>
              <c:spPr>
                <a:noFill/>
                <a:ln w="25400">
                  <a:noFill/>
                </a:ln>
              </c:spPr>
              <c:txPr>
                <a:bodyPr/>
                <a:lstStyle/>
                <a:p>
                  <a:pPr>
                    <a:defRPr sz="925" b="0" i="0" u="none" strike="noStrike" baseline="0">
                      <a:solidFill>
                        <a:srgbClr val="000000"/>
                      </a:solidFill>
                      <a:latin typeface="Arial"/>
                      <a:ea typeface="Arial"/>
                      <a:cs typeface="Arial"/>
                    </a:defRPr>
                  </a:pPr>
                  <a:endParaRPr lang="en-US"/>
                </a:p>
              </c:txPr>
            </c:trendlineLbl>
          </c:trendline>
          <c:xVal>
            <c:numRef>
              <c:f>Model!$B$251:$B$260</c:f>
              <c:numCache>
                <c:formatCode>0.0%</c:formatCode>
                <c:ptCount val="10"/>
                <c:pt idx="0">
                  <c:v>0.25700000000000001</c:v>
                </c:pt>
                <c:pt idx="1">
                  <c:v>0.08</c:v>
                </c:pt>
                <c:pt idx="2">
                  <c:v>-0.11</c:v>
                </c:pt>
                <c:pt idx="3">
                  <c:v>0.15</c:v>
                </c:pt>
                <c:pt idx="4">
                  <c:v>0.32500000000000001</c:v>
                </c:pt>
                <c:pt idx="5">
                  <c:v>0.13700000000000001</c:v>
                </c:pt>
                <c:pt idx="6">
                  <c:v>0.4</c:v>
                </c:pt>
                <c:pt idx="7">
                  <c:v>0.1</c:v>
                </c:pt>
                <c:pt idx="8">
                  <c:v>-0.108</c:v>
                </c:pt>
                <c:pt idx="9">
                  <c:v>-0.13100000000000001</c:v>
                </c:pt>
              </c:numCache>
            </c:numRef>
          </c:xVal>
          <c:yVal>
            <c:numRef>
              <c:f>Model!$C$251:$C$260</c:f>
              <c:numCache>
                <c:formatCode>0.0%</c:formatCode>
                <c:ptCount val="10"/>
                <c:pt idx="0">
                  <c:v>0.4</c:v>
                </c:pt>
                <c:pt idx="1">
                  <c:v>-0.15</c:v>
                </c:pt>
                <c:pt idx="2">
                  <c:v>-0.15</c:v>
                </c:pt>
                <c:pt idx="3">
                  <c:v>0.35</c:v>
                </c:pt>
                <c:pt idx="4">
                  <c:v>0.1</c:v>
                </c:pt>
                <c:pt idx="5">
                  <c:v>0.3</c:v>
                </c:pt>
                <c:pt idx="6">
                  <c:v>0.42</c:v>
                </c:pt>
                <c:pt idx="7">
                  <c:v>-0.1</c:v>
                </c:pt>
                <c:pt idx="8">
                  <c:v>-0.25</c:v>
                </c:pt>
                <c:pt idx="9">
                  <c:v>0.25</c:v>
                </c:pt>
              </c:numCache>
            </c:numRef>
          </c:yVal>
          <c:smooth val="0"/>
        </c:ser>
        <c:dLbls>
          <c:showLegendKey val="0"/>
          <c:showVal val="0"/>
          <c:showCatName val="0"/>
          <c:showSerName val="0"/>
          <c:showPercent val="0"/>
          <c:showBubbleSize val="0"/>
        </c:dLbls>
        <c:axId val="76203904"/>
        <c:axId val="76206080"/>
      </c:scatterChart>
      <c:valAx>
        <c:axId val="76203904"/>
        <c:scaling>
          <c:orientation val="minMax"/>
        </c:scaling>
        <c:delete val="0"/>
        <c:axPos val="b"/>
        <c:title>
          <c:tx>
            <c:rich>
              <a:bodyPr/>
              <a:lstStyle/>
              <a:p>
                <a:pPr>
                  <a:defRPr sz="925" b="1" i="0" u="none" strike="noStrike" baseline="0">
                    <a:solidFill>
                      <a:srgbClr val="000000"/>
                    </a:solidFill>
                    <a:latin typeface="Arial"/>
                    <a:ea typeface="Arial"/>
                    <a:cs typeface="Arial"/>
                  </a:defRPr>
                </a:pPr>
                <a:r>
                  <a:rPr lang="en-US"/>
                  <a:t>Market Return</a:t>
                </a:r>
              </a:p>
            </c:rich>
          </c:tx>
          <c:layout>
            <c:manualLayout>
              <c:xMode val="edge"/>
              <c:yMode val="edge"/>
              <c:x val="0.31140419947506598"/>
              <c:y val="0.8921295042201357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76206080"/>
        <c:crosses val="autoZero"/>
        <c:crossBetween val="midCat"/>
      </c:valAx>
      <c:valAx>
        <c:axId val="76206080"/>
        <c:scaling>
          <c:orientation val="minMax"/>
        </c:scaling>
        <c:delete val="0"/>
        <c:axPos val="l"/>
        <c:title>
          <c:tx>
            <c:rich>
              <a:bodyPr rot="0" vert="horz"/>
              <a:lstStyle/>
              <a:p>
                <a:pPr algn="ctr">
                  <a:defRPr sz="925" b="1" i="0" u="none" strike="noStrike" baseline="0">
                    <a:solidFill>
                      <a:srgbClr val="000000"/>
                    </a:solidFill>
                    <a:latin typeface="Arial"/>
                    <a:ea typeface="Arial"/>
                    <a:cs typeface="Arial"/>
                  </a:defRPr>
                </a:pPr>
                <a:r>
                  <a:rPr lang="en-US"/>
                  <a:t>PQU Return</a:t>
                </a:r>
              </a:p>
            </c:rich>
          </c:tx>
          <c:layout>
            <c:manualLayout>
              <c:xMode val="edge"/>
              <c:yMode val="edge"/>
              <c:x val="0.14035087719298245"/>
              <c:y val="8.7464169019688898E-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76203904"/>
        <c:crosses val="autoZero"/>
        <c:crossBetween val="midCat"/>
      </c:valAx>
      <c:spPr>
        <a:solidFill>
          <a:srgbClr val="C0C0C0"/>
        </a:solidFill>
        <a:ln w="12700">
          <a:solidFill>
            <a:srgbClr val="808080"/>
          </a:solidFill>
          <a:prstDash val="solid"/>
        </a:ln>
      </c:spPr>
    </c:plotArea>
    <c:legend>
      <c:legendPos val="r"/>
      <c:layout>
        <c:manualLayout>
          <c:xMode val="edge"/>
          <c:yMode val="edge"/>
          <c:x val="0.74780862918451063"/>
          <c:y val="0.46938836727041833"/>
          <c:w val="0.2346495832757747"/>
          <c:h val="0.119533833780981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Security Market Line</a:t>
            </a:r>
          </a:p>
        </c:rich>
      </c:tx>
      <c:layout>
        <c:manualLayout>
          <c:xMode val="edge"/>
          <c:yMode val="edge"/>
          <c:x val="0.33913089124729023"/>
          <c:y val="3.6303630363036306E-2"/>
        </c:manualLayout>
      </c:layout>
      <c:overlay val="0"/>
      <c:spPr>
        <a:noFill/>
        <a:ln w="25400">
          <a:noFill/>
        </a:ln>
      </c:spPr>
    </c:title>
    <c:autoTitleDeleted val="0"/>
    <c:plotArea>
      <c:layout>
        <c:manualLayout>
          <c:layoutTarget val="inner"/>
          <c:xMode val="edge"/>
          <c:yMode val="edge"/>
          <c:x val="0.11739142895659502"/>
          <c:y val="0.20462112153568968"/>
          <c:w val="0.57608756802773398"/>
          <c:h val="0.57425927656790365"/>
        </c:manualLayout>
      </c:layout>
      <c:scatterChart>
        <c:scatterStyle val="lineMarker"/>
        <c:varyColors val="0"/>
        <c:ser>
          <c:idx val="0"/>
          <c:order val="0"/>
          <c:tx>
            <c:v>SML</c:v>
          </c:tx>
          <c:spPr>
            <a:ln w="28575">
              <a:noFill/>
            </a:ln>
          </c:spPr>
          <c:marker>
            <c:symbol val="diamond"/>
            <c:size val="5"/>
            <c:spPr>
              <a:solidFill>
                <a:srgbClr val="000080"/>
              </a:solidFill>
              <a:ln>
                <a:solidFill>
                  <a:srgbClr val="000080"/>
                </a:solidFill>
                <a:prstDash val="solid"/>
              </a:ln>
            </c:spPr>
          </c:marker>
          <c:trendline>
            <c:spPr>
              <a:ln w="25400">
                <a:solidFill>
                  <a:srgbClr val="000080"/>
                </a:solidFill>
                <a:prstDash val="solid"/>
              </a:ln>
            </c:spPr>
            <c:trendlineType val="linear"/>
            <c:dispRSqr val="0"/>
            <c:dispEq val="0"/>
          </c:trendline>
          <c:xVal>
            <c:numRef>
              <c:f>Model!$E$313:$E$317</c:f>
              <c:numCache>
                <c:formatCode>0.00</c:formatCode>
                <c:ptCount val="5"/>
                <c:pt idx="0">
                  <c:v>1.3</c:v>
                </c:pt>
                <c:pt idx="1">
                  <c:v>1</c:v>
                </c:pt>
                <c:pt idx="2">
                  <c:v>0.89</c:v>
                </c:pt>
                <c:pt idx="3">
                  <c:v>0</c:v>
                </c:pt>
                <c:pt idx="4">
                  <c:v>-0.87</c:v>
                </c:pt>
              </c:numCache>
            </c:numRef>
          </c:xVal>
          <c:yVal>
            <c:numRef>
              <c:f>Model!$F$313:$F$317</c:f>
              <c:numCache>
                <c:formatCode>0.0%</c:formatCode>
                <c:ptCount val="5"/>
                <c:pt idx="0">
                  <c:v>0.17099999999999999</c:v>
                </c:pt>
                <c:pt idx="1">
                  <c:v>0.15</c:v>
                </c:pt>
                <c:pt idx="2">
                  <c:v>0.14229999999999998</c:v>
                </c:pt>
                <c:pt idx="3">
                  <c:v>0.08</c:v>
                </c:pt>
                <c:pt idx="4">
                  <c:v>1.9100000000000006E-2</c:v>
                </c:pt>
              </c:numCache>
            </c:numRef>
          </c:yVal>
          <c:smooth val="0"/>
        </c:ser>
        <c:ser>
          <c:idx val="1"/>
          <c:order val="1"/>
          <c:tx>
            <c:v>Expected Returns</c:v>
          </c:tx>
          <c:spPr>
            <a:ln w="28575">
              <a:noFill/>
            </a:ln>
          </c:spPr>
          <c:marker>
            <c:symbol val="square"/>
            <c:size val="4"/>
          </c:marker>
          <c:xVal>
            <c:numRef>
              <c:f>Model!$C$313:$C$317</c:f>
              <c:numCache>
                <c:formatCode>#,##0.00_);\(#,##0.00\)</c:formatCode>
                <c:ptCount val="5"/>
                <c:pt idx="0">
                  <c:v>1.3</c:v>
                </c:pt>
                <c:pt idx="1">
                  <c:v>1</c:v>
                </c:pt>
                <c:pt idx="2">
                  <c:v>0.89</c:v>
                </c:pt>
                <c:pt idx="3">
                  <c:v>0</c:v>
                </c:pt>
                <c:pt idx="4">
                  <c:v>-0.87</c:v>
                </c:pt>
              </c:numCache>
            </c:numRef>
          </c:xVal>
          <c:yVal>
            <c:numRef>
              <c:f>Model!$B$313:$B$317</c:f>
              <c:numCache>
                <c:formatCode>0.0%</c:formatCode>
                <c:ptCount val="5"/>
                <c:pt idx="0">
                  <c:v>0.17399999999999999</c:v>
                </c:pt>
                <c:pt idx="1">
                  <c:v>0.15</c:v>
                </c:pt>
                <c:pt idx="2">
                  <c:v>0.13800000000000001</c:v>
                </c:pt>
                <c:pt idx="3">
                  <c:v>0.08</c:v>
                </c:pt>
                <c:pt idx="4">
                  <c:v>1.7399999999999999E-2</c:v>
                </c:pt>
              </c:numCache>
            </c:numRef>
          </c:yVal>
          <c:smooth val="0"/>
        </c:ser>
        <c:dLbls>
          <c:showLegendKey val="0"/>
          <c:showVal val="0"/>
          <c:showCatName val="0"/>
          <c:showSerName val="0"/>
          <c:showPercent val="0"/>
          <c:showBubbleSize val="0"/>
        </c:dLbls>
        <c:axId val="76261248"/>
        <c:axId val="76267520"/>
      </c:scatterChart>
      <c:valAx>
        <c:axId val="76261248"/>
        <c:scaling>
          <c:orientation val="minMax"/>
        </c:scaling>
        <c:delete val="0"/>
        <c:axPos val="b"/>
        <c:title>
          <c:tx>
            <c:rich>
              <a:bodyPr/>
              <a:lstStyle/>
              <a:p>
                <a:pPr>
                  <a:defRPr sz="925" b="1" i="0" u="none" strike="noStrike" baseline="0">
                    <a:solidFill>
                      <a:srgbClr val="000000"/>
                    </a:solidFill>
                    <a:latin typeface="Arial"/>
                    <a:ea typeface="Arial"/>
                    <a:cs typeface="Arial"/>
                  </a:defRPr>
                </a:pPr>
                <a:r>
                  <a:rPr lang="en-US"/>
                  <a:t>Beta</a:t>
                </a:r>
              </a:p>
            </c:rich>
          </c:tx>
          <c:layout>
            <c:manualLayout>
              <c:xMode val="edge"/>
              <c:yMode val="edge"/>
              <c:x val="0.37173958689946396"/>
              <c:y val="0.8778905607096142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76267520"/>
        <c:crosses val="autoZero"/>
        <c:crossBetween val="midCat"/>
      </c:valAx>
      <c:valAx>
        <c:axId val="76267520"/>
        <c:scaling>
          <c:orientation val="minMax"/>
        </c:scaling>
        <c:delete val="0"/>
        <c:axPos val="l"/>
        <c:title>
          <c:tx>
            <c:rich>
              <a:bodyPr rot="0" vert="horz"/>
              <a:lstStyle/>
              <a:p>
                <a:pPr algn="ctr">
                  <a:defRPr sz="925" b="1" i="0" u="none" strike="noStrike" baseline="0">
                    <a:solidFill>
                      <a:srgbClr val="000000"/>
                    </a:solidFill>
                    <a:latin typeface="Arial"/>
                    <a:ea typeface="Arial"/>
                    <a:cs typeface="Arial"/>
                  </a:defRPr>
                </a:pPr>
                <a:r>
                  <a:rPr lang="en-US"/>
                  <a:t>Required Return</a:t>
                </a:r>
              </a:p>
            </c:rich>
          </c:tx>
          <c:layout>
            <c:manualLayout>
              <c:xMode val="edge"/>
              <c:yMode val="edge"/>
              <c:x val="0.2173913043478263"/>
              <c:y val="7.3708410211099903E-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76261248"/>
        <c:crosses val="autoZero"/>
        <c:crossBetween val="midCat"/>
      </c:valAx>
      <c:spPr>
        <a:solidFill>
          <a:srgbClr val="C0C0C0"/>
        </a:solidFill>
        <a:ln w="12700">
          <a:solidFill>
            <a:srgbClr val="808080"/>
          </a:solidFill>
          <a:prstDash val="solid"/>
        </a:ln>
      </c:spPr>
    </c:plotArea>
    <c:legend>
      <c:legendPos val="r"/>
      <c:layout>
        <c:manualLayout>
          <c:xMode val="edge"/>
          <c:yMode val="edge"/>
          <c:x val="0.75217459774050033"/>
          <c:y val="0.42574396022279398"/>
          <c:w val="0.24782540225950017"/>
          <c:h val="0.19310620825862113"/>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The SML Under Different Conditions</a:t>
            </a:r>
          </a:p>
        </c:rich>
      </c:tx>
      <c:layout>
        <c:manualLayout>
          <c:xMode val="edge"/>
          <c:yMode val="edge"/>
          <c:x val="0.24074112958102481"/>
          <c:y val="3.5714285714285712E-2"/>
        </c:manualLayout>
      </c:layout>
      <c:overlay val="0"/>
      <c:spPr>
        <a:noFill/>
        <a:ln w="25400">
          <a:noFill/>
        </a:ln>
      </c:spPr>
    </c:title>
    <c:autoTitleDeleted val="0"/>
    <c:plotArea>
      <c:layout>
        <c:manualLayout>
          <c:layoutTarget val="inner"/>
          <c:xMode val="edge"/>
          <c:yMode val="edge"/>
          <c:x val="0.20000036169046903"/>
          <c:y val="0.19345294321098172"/>
          <c:w val="0.45740823460690577"/>
          <c:h val="0.56845403312765397"/>
        </c:manualLayout>
      </c:layout>
      <c:scatterChart>
        <c:scatterStyle val="lineMarker"/>
        <c:varyColors val="0"/>
        <c:ser>
          <c:idx val="0"/>
          <c:order val="0"/>
          <c:tx>
            <c:v>Original</c:v>
          </c:tx>
          <c:spPr>
            <a:ln w="28575">
              <a:noFill/>
            </a:ln>
          </c:spPr>
          <c:marker>
            <c:symbol val="diamond"/>
            <c:size val="5"/>
            <c:spPr>
              <a:solidFill>
                <a:srgbClr val="000080"/>
              </a:solidFill>
              <a:ln>
                <a:solidFill>
                  <a:srgbClr val="000080"/>
                </a:solidFill>
                <a:prstDash val="solid"/>
              </a:ln>
            </c:spPr>
          </c:marker>
          <c:trendline>
            <c:spPr>
              <a:ln w="38100">
                <a:solidFill>
                  <a:srgbClr val="0000FF"/>
                </a:solidFill>
                <a:prstDash val="solid"/>
              </a:ln>
            </c:spPr>
            <c:trendlineType val="linear"/>
            <c:dispRSqr val="0"/>
            <c:dispEq val="0"/>
          </c:trendline>
          <c:xVal>
            <c:numRef>
              <c:f>Model!$A$388:$A$392</c:f>
              <c:numCache>
                <c:formatCode>#,##0.00</c:formatCode>
                <c:ptCount val="5"/>
                <c:pt idx="0">
                  <c:v>0</c:v>
                </c:pt>
                <c:pt idx="1">
                  <c:v>0.5</c:v>
                </c:pt>
                <c:pt idx="2">
                  <c:v>1</c:v>
                </c:pt>
                <c:pt idx="3">
                  <c:v>1.5</c:v>
                </c:pt>
                <c:pt idx="4">
                  <c:v>2</c:v>
                </c:pt>
              </c:numCache>
            </c:numRef>
          </c:xVal>
          <c:yVal>
            <c:numRef>
              <c:f>Model!$B$388:$B$392</c:f>
              <c:numCache>
                <c:formatCode>0.00%</c:formatCode>
                <c:ptCount val="5"/>
                <c:pt idx="0">
                  <c:v>0.08</c:v>
                </c:pt>
                <c:pt idx="1">
                  <c:v>0.115</c:v>
                </c:pt>
                <c:pt idx="2">
                  <c:v>0.15000000000000002</c:v>
                </c:pt>
                <c:pt idx="3">
                  <c:v>0.185</c:v>
                </c:pt>
                <c:pt idx="4">
                  <c:v>0.22000000000000003</c:v>
                </c:pt>
              </c:numCache>
            </c:numRef>
          </c:yVal>
          <c:smooth val="0"/>
        </c:ser>
        <c:ser>
          <c:idx val="1"/>
          <c:order val="1"/>
          <c:tx>
            <c:v>Increased Inflation</c:v>
          </c:tx>
          <c:spPr>
            <a:ln w="28575">
              <a:noFill/>
            </a:ln>
          </c:spPr>
          <c:marker>
            <c:symbol val="square"/>
            <c:size val="5"/>
            <c:spPr>
              <a:solidFill>
                <a:srgbClr val="FF00FF"/>
              </a:solidFill>
              <a:ln>
                <a:solidFill>
                  <a:srgbClr val="FF00FF"/>
                </a:solidFill>
                <a:prstDash val="solid"/>
              </a:ln>
            </c:spPr>
          </c:marker>
          <c:trendline>
            <c:spPr>
              <a:ln w="38100">
                <a:solidFill>
                  <a:srgbClr val="FF00FF"/>
                </a:solidFill>
                <a:prstDash val="solid"/>
              </a:ln>
            </c:spPr>
            <c:trendlineType val="linear"/>
            <c:dispRSqr val="0"/>
            <c:dispEq val="0"/>
          </c:trendline>
          <c:xVal>
            <c:numRef>
              <c:f>Model!$A$388:$A$392</c:f>
              <c:numCache>
                <c:formatCode>#,##0.00</c:formatCode>
                <c:ptCount val="5"/>
                <c:pt idx="0">
                  <c:v>0</c:v>
                </c:pt>
                <c:pt idx="1">
                  <c:v>0.5</c:v>
                </c:pt>
                <c:pt idx="2">
                  <c:v>1</c:v>
                </c:pt>
                <c:pt idx="3">
                  <c:v>1.5</c:v>
                </c:pt>
                <c:pt idx="4">
                  <c:v>2</c:v>
                </c:pt>
              </c:numCache>
            </c:numRef>
          </c:xVal>
          <c:yVal>
            <c:numRef>
              <c:f>Model!$C$388:$C$392</c:f>
              <c:numCache>
                <c:formatCode>0.00%</c:formatCode>
                <c:ptCount val="5"/>
                <c:pt idx="0">
                  <c:v>0.11</c:v>
                </c:pt>
                <c:pt idx="1">
                  <c:v>0.14500000000000002</c:v>
                </c:pt>
                <c:pt idx="2">
                  <c:v>0.18</c:v>
                </c:pt>
                <c:pt idx="3">
                  <c:v>0.21500000000000002</c:v>
                </c:pt>
                <c:pt idx="4">
                  <c:v>0.25</c:v>
                </c:pt>
              </c:numCache>
            </c:numRef>
          </c:yVal>
          <c:smooth val="0"/>
        </c:ser>
        <c:ser>
          <c:idx val="2"/>
          <c:order val="2"/>
          <c:tx>
            <c:v>Increase risk aversion</c:v>
          </c:tx>
          <c:spPr>
            <a:ln w="28575">
              <a:noFill/>
            </a:ln>
          </c:spPr>
          <c:marker>
            <c:symbol val="triangle"/>
            <c:size val="5"/>
            <c:spPr>
              <a:solidFill>
                <a:srgbClr val="FFFF00"/>
              </a:solidFill>
              <a:ln>
                <a:solidFill>
                  <a:srgbClr val="FFFF00"/>
                </a:solidFill>
                <a:prstDash val="solid"/>
              </a:ln>
            </c:spPr>
          </c:marker>
          <c:trendline>
            <c:spPr>
              <a:ln w="25400">
                <a:solidFill>
                  <a:srgbClr val="FFFF00"/>
                </a:solidFill>
                <a:prstDash val="solid"/>
              </a:ln>
            </c:spPr>
            <c:trendlineType val="linear"/>
            <c:dispRSqr val="0"/>
            <c:dispEq val="0"/>
          </c:trendline>
          <c:xVal>
            <c:numRef>
              <c:f>Model!$A$388:$A$392</c:f>
              <c:numCache>
                <c:formatCode>#,##0.00</c:formatCode>
                <c:ptCount val="5"/>
                <c:pt idx="0">
                  <c:v>0</c:v>
                </c:pt>
                <c:pt idx="1">
                  <c:v>0.5</c:v>
                </c:pt>
                <c:pt idx="2">
                  <c:v>1</c:v>
                </c:pt>
                <c:pt idx="3">
                  <c:v>1.5</c:v>
                </c:pt>
                <c:pt idx="4">
                  <c:v>2</c:v>
                </c:pt>
              </c:numCache>
            </c:numRef>
          </c:xVal>
          <c:yVal>
            <c:numRef>
              <c:f>Model!$D$388:$D$392</c:f>
              <c:numCache>
                <c:formatCode>0.00%</c:formatCode>
                <c:ptCount val="5"/>
                <c:pt idx="0">
                  <c:v>0.08</c:v>
                </c:pt>
                <c:pt idx="1">
                  <c:v>0.13</c:v>
                </c:pt>
                <c:pt idx="2">
                  <c:v>0.18</c:v>
                </c:pt>
                <c:pt idx="3">
                  <c:v>0.23000000000000004</c:v>
                </c:pt>
                <c:pt idx="4">
                  <c:v>0.28000000000000003</c:v>
                </c:pt>
              </c:numCache>
            </c:numRef>
          </c:yVal>
          <c:smooth val="0"/>
        </c:ser>
        <c:dLbls>
          <c:showLegendKey val="0"/>
          <c:showVal val="0"/>
          <c:showCatName val="0"/>
          <c:showSerName val="0"/>
          <c:showPercent val="0"/>
          <c:showBubbleSize val="0"/>
        </c:dLbls>
        <c:axId val="76980608"/>
        <c:axId val="76982528"/>
      </c:scatterChart>
      <c:valAx>
        <c:axId val="76980608"/>
        <c:scaling>
          <c:orientation val="minMax"/>
          <c:max val="2"/>
        </c:scaling>
        <c:delete val="0"/>
        <c:axPos val="b"/>
        <c:title>
          <c:tx>
            <c:rich>
              <a:bodyPr/>
              <a:lstStyle/>
              <a:p>
                <a:pPr>
                  <a:defRPr sz="1125" b="1" i="0" u="none" strike="noStrike" baseline="0">
                    <a:solidFill>
                      <a:srgbClr val="000000"/>
                    </a:solidFill>
                    <a:latin typeface="Arial"/>
                    <a:ea typeface="Arial"/>
                    <a:cs typeface="Arial"/>
                  </a:defRPr>
                </a:pPr>
                <a:r>
                  <a:rPr lang="en-US"/>
                  <a:t>Beta</a:t>
                </a:r>
              </a:p>
            </c:rich>
          </c:tx>
          <c:layout>
            <c:manualLayout>
              <c:xMode val="edge"/>
              <c:yMode val="edge"/>
              <c:x val="0.39444522212501232"/>
              <c:y val="0.866073928258967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76982528"/>
        <c:crosses val="autoZero"/>
        <c:crossBetween val="midCat"/>
      </c:valAx>
      <c:valAx>
        <c:axId val="76982528"/>
        <c:scaling>
          <c:orientation val="minMax"/>
        </c:scaling>
        <c:delete val="0"/>
        <c:axPos val="l"/>
        <c:title>
          <c:tx>
            <c:rich>
              <a:bodyPr rot="0" vert="horz"/>
              <a:lstStyle/>
              <a:p>
                <a:pPr algn="ctr">
                  <a:defRPr sz="1125" b="1" i="0" u="none" strike="noStrike" baseline="0">
                    <a:solidFill>
                      <a:srgbClr val="000000"/>
                    </a:solidFill>
                    <a:latin typeface="Arial"/>
                    <a:ea typeface="Arial"/>
                    <a:cs typeface="Arial"/>
                  </a:defRPr>
                </a:pPr>
                <a:r>
                  <a:rPr lang="en-US"/>
                  <a:t>Required Return</a:t>
                </a:r>
              </a:p>
            </c:rich>
          </c:tx>
          <c:layout>
            <c:manualLayout>
              <c:xMode val="edge"/>
              <c:yMode val="edge"/>
              <c:x val="7.5925925925925924E-2"/>
              <c:y val="3.6707286589176394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76980608"/>
        <c:crosses val="autoZero"/>
        <c:crossBetween val="midCat"/>
      </c:valAx>
      <c:spPr>
        <a:solidFill>
          <a:srgbClr val="C0C0C0"/>
        </a:solidFill>
        <a:ln w="25400">
          <a:noFill/>
        </a:ln>
      </c:spPr>
    </c:plotArea>
    <c:legend>
      <c:legendPos val="r"/>
      <c:layout>
        <c:manualLayout>
          <c:xMode val="edge"/>
          <c:yMode val="edge"/>
          <c:x val="0.7006184504714692"/>
          <c:y val="0.17460379952505936"/>
          <c:w val="0.29197589190240147"/>
          <c:h val="0.7390894888138988"/>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733425</xdr:colOff>
      <xdr:row>58</xdr:row>
      <xdr:rowOff>66675</xdr:rowOff>
    </xdr:from>
    <xdr:to>
      <xdr:col>2</xdr:col>
      <xdr:colOff>923925</xdr:colOff>
      <xdr:row>59</xdr:row>
      <xdr:rowOff>57150</xdr:rowOff>
    </xdr:to>
    <xdr:sp macro="" textlink="">
      <xdr:nvSpPr>
        <xdr:cNvPr id="1051" name="Text Box 27"/>
        <xdr:cNvSpPr txBox="1">
          <a:spLocks noChangeArrowheads="1"/>
        </xdr:cNvSpPr>
      </xdr:nvSpPr>
      <xdr:spPr bwMode="auto">
        <a:xfrm>
          <a:off x="2238375" y="9686925"/>
          <a:ext cx="0"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15</a:t>
          </a:r>
        </a:p>
      </xdr:txBody>
    </xdr:sp>
    <xdr:clientData/>
  </xdr:twoCellAnchor>
  <xdr:twoCellAnchor editAs="oneCell">
    <xdr:from>
      <xdr:col>5</xdr:col>
      <xdr:colOff>600075</xdr:colOff>
      <xdr:row>206</xdr:row>
      <xdr:rowOff>66675</xdr:rowOff>
    </xdr:from>
    <xdr:to>
      <xdr:col>5</xdr:col>
      <xdr:colOff>676275</xdr:colOff>
      <xdr:row>207</xdr:row>
      <xdr:rowOff>104775</xdr:rowOff>
    </xdr:to>
    <xdr:sp macro="" textlink="">
      <xdr:nvSpPr>
        <xdr:cNvPr id="1932" name="Text Box 114"/>
        <xdr:cNvSpPr txBox="1">
          <a:spLocks noChangeArrowheads="1"/>
        </xdr:cNvSpPr>
      </xdr:nvSpPr>
      <xdr:spPr bwMode="auto">
        <a:xfrm>
          <a:off x="4267200" y="35404425"/>
          <a:ext cx="76200" cy="200025"/>
        </a:xfrm>
        <a:prstGeom prst="rect">
          <a:avLst/>
        </a:prstGeom>
        <a:noFill/>
        <a:ln w="9525">
          <a:noFill/>
          <a:miter lim="800000"/>
          <a:headEnd/>
          <a:tailEnd/>
        </a:ln>
      </xdr:spPr>
    </xdr:sp>
    <xdr:clientData/>
  </xdr:twoCellAnchor>
  <xdr:twoCellAnchor editAs="oneCell">
    <xdr:from>
      <xdr:col>3</xdr:col>
      <xdr:colOff>276225</xdr:colOff>
      <xdr:row>208</xdr:row>
      <xdr:rowOff>142875</xdr:rowOff>
    </xdr:from>
    <xdr:to>
      <xdr:col>3</xdr:col>
      <xdr:colOff>352425</xdr:colOff>
      <xdr:row>210</xdr:row>
      <xdr:rowOff>19050</xdr:rowOff>
    </xdr:to>
    <xdr:sp macro="" textlink="">
      <xdr:nvSpPr>
        <xdr:cNvPr id="1933" name="Text Box 115"/>
        <xdr:cNvSpPr txBox="1">
          <a:spLocks noChangeArrowheads="1"/>
        </xdr:cNvSpPr>
      </xdr:nvSpPr>
      <xdr:spPr bwMode="auto">
        <a:xfrm>
          <a:off x="2514600" y="35804475"/>
          <a:ext cx="76200" cy="200025"/>
        </a:xfrm>
        <a:prstGeom prst="rect">
          <a:avLst/>
        </a:prstGeom>
        <a:noFill/>
        <a:ln w="9525">
          <a:noFill/>
          <a:miter lim="800000"/>
          <a:headEnd/>
          <a:tailEnd/>
        </a:ln>
      </xdr:spPr>
    </xdr:sp>
    <xdr:clientData/>
  </xdr:twoCellAnchor>
  <xdr:twoCellAnchor editAs="oneCell">
    <xdr:from>
      <xdr:col>3</xdr:col>
      <xdr:colOff>161925</xdr:colOff>
      <xdr:row>208</xdr:row>
      <xdr:rowOff>104775</xdr:rowOff>
    </xdr:from>
    <xdr:to>
      <xdr:col>3</xdr:col>
      <xdr:colOff>238125</xdr:colOff>
      <xdr:row>209</xdr:row>
      <xdr:rowOff>142875</xdr:rowOff>
    </xdr:to>
    <xdr:sp macro="" textlink="">
      <xdr:nvSpPr>
        <xdr:cNvPr id="1934" name="Text Box 116"/>
        <xdr:cNvSpPr txBox="1">
          <a:spLocks noChangeArrowheads="1"/>
        </xdr:cNvSpPr>
      </xdr:nvSpPr>
      <xdr:spPr bwMode="auto">
        <a:xfrm>
          <a:off x="2400300" y="35766375"/>
          <a:ext cx="76200" cy="200025"/>
        </a:xfrm>
        <a:prstGeom prst="rect">
          <a:avLst/>
        </a:prstGeom>
        <a:noFill/>
        <a:ln w="9525">
          <a:noFill/>
          <a:miter lim="800000"/>
          <a:headEnd/>
          <a:tailEnd/>
        </a:ln>
      </xdr:spPr>
    </xdr:sp>
    <xdr:clientData/>
  </xdr:twoCellAnchor>
  <xdr:twoCellAnchor editAs="oneCell">
    <xdr:from>
      <xdr:col>3</xdr:col>
      <xdr:colOff>161925</xdr:colOff>
      <xdr:row>208</xdr:row>
      <xdr:rowOff>104775</xdr:rowOff>
    </xdr:from>
    <xdr:to>
      <xdr:col>3</xdr:col>
      <xdr:colOff>238125</xdr:colOff>
      <xdr:row>209</xdr:row>
      <xdr:rowOff>142875</xdr:rowOff>
    </xdr:to>
    <xdr:sp macro="" textlink="">
      <xdr:nvSpPr>
        <xdr:cNvPr id="1935" name="Text Box 117"/>
        <xdr:cNvSpPr txBox="1">
          <a:spLocks noChangeArrowheads="1"/>
        </xdr:cNvSpPr>
      </xdr:nvSpPr>
      <xdr:spPr bwMode="auto">
        <a:xfrm>
          <a:off x="2400300" y="35766375"/>
          <a:ext cx="76200" cy="200025"/>
        </a:xfrm>
        <a:prstGeom prst="rect">
          <a:avLst/>
        </a:prstGeom>
        <a:noFill/>
        <a:ln w="9525">
          <a:noFill/>
          <a:miter lim="800000"/>
          <a:headEnd/>
          <a:tailEnd/>
        </a:ln>
      </xdr:spPr>
    </xdr:sp>
    <xdr:clientData/>
  </xdr:twoCellAnchor>
  <xdr:twoCellAnchor editAs="oneCell">
    <xdr:from>
      <xdr:col>3</xdr:col>
      <xdr:colOff>523875</xdr:colOff>
      <xdr:row>208</xdr:row>
      <xdr:rowOff>123825</xdr:rowOff>
    </xdr:from>
    <xdr:to>
      <xdr:col>3</xdr:col>
      <xdr:colOff>600075</xdr:colOff>
      <xdr:row>210</xdr:row>
      <xdr:rowOff>0</xdr:rowOff>
    </xdr:to>
    <xdr:sp macro="" textlink="">
      <xdr:nvSpPr>
        <xdr:cNvPr id="1936" name="Text Box 118"/>
        <xdr:cNvSpPr txBox="1">
          <a:spLocks noChangeArrowheads="1"/>
        </xdr:cNvSpPr>
      </xdr:nvSpPr>
      <xdr:spPr bwMode="auto">
        <a:xfrm>
          <a:off x="2762250" y="35785425"/>
          <a:ext cx="76200" cy="200025"/>
        </a:xfrm>
        <a:prstGeom prst="rect">
          <a:avLst/>
        </a:prstGeom>
        <a:noFill/>
        <a:ln w="9525">
          <a:noFill/>
          <a:miter lim="800000"/>
          <a:headEnd/>
          <a:tailEnd/>
        </a:ln>
      </xdr:spPr>
    </xdr:sp>
    <xdr:clientData/>
  </xdr:twoCellAnchor>
  <xdr:twoCellAnchor editAs="oneCell">
    <xdr:from>
      <xdr:col>4</xdr:col>
      <xdr:colOff>609600</xdr:colOff>
      <xdr:row>206</xdr:row>
      <xdr:rowOff>0</xdr:rowOff>
    </xdr:from>
    <xdr:to>
      <xdr:col>4</xdr:col>
      <xdr:colOff>685800</xdr:colOff>
      <xdr:row>207</xdr:row>
      <xdr:rowOff>38100</xdr:rowOff>
    </xdr:to>
    <xdr:sp macro="" textlink="">
      <xdr:nvSpPr>
        <xdr:cNvPr id="1937" name="Text Box 119"/>
        <xdr:cNvSpPr txBox="1">
          <a:spLocks noChangeArrowheads="1"/>
        </xdr:cNvSpPr>
      </xdr:nvSpPr>
      <xdr:spPr bwMode="auto">
        <a:xfrm>
          <a:off x="3562350" y="35337750"/>
          <a:ext cx="76200" cy="200025"/>
        </a:xfrm>
        <a:prstGeom prst="rect">
          <a:avLst/>
        </a:prstGeom>
        <a:noFill/>
        <a:ln w="9525">
          <a:noFill/>
          <a:miter lim="800000"/>
          <a:headEnd/>
          <a:tailEnd/>
        </a:ln>
      </xdr:spPr>
    </xdr:sp>
    <xdr:clientData/>
  </xdr:twoCellAnchor>
  <xdr:twoCellAnchor>
    <xdr:from>
      <xdr:col>1</xdr:col>
      <xdr:colOff>0</xdr:colOff>
      <xdr:row>213</xdr:row>
      <xdr:rowOff>95250</xdr:rowOff>
    </xdr:from>
    <xdr:to>
      <xdr:col>1</xdr:col>
      <xdr:colOff>0</xdr:colOff>
      <xdr:row>215</xdr:row>
      <xdr:rowOff>19050</xdr:rowOff>
    </xdr:to>
    <xdr:sp macro="" textlink="">
      <xdr:nvSpPr>
        <xdr:cNvPr id="1149" name="Text Box 125"/>
        <xdr:cNvSpPr txBox="1">
          <a:spLocks noChangeArrowheads="1"/>
        </xdr:cNvSpPr>
      </xdr:nvSpPr>
      <xdr:spPr bwMode="auto">
        <a:xfrm>
          <a:off x="809625" y="38995350"/>
          <a:ext cx="0" cy="2476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20</a:t>
          </a:r>
        </a:p>
      </xdr:txBody>
    </xdr:sp>
    <xdr:clientData/>
  </xdr:twoCellAnchor>
  <xdr:twoCellAnchor>
    <xdr:from>
      <xdr:col>1</xdr:col>
      <xdr:colOff>0</xdr:colOff>
      <xdr:row>208</xdr:row>
      <xdr:rowOff>95250</xdr:rowOff>
    </xdr:from>
    <xdr:to>
      <xdr:col>1</xdr:col>
      <xdr:colOff>0</xdr:colOff>
      <xdr:row>209</xdr:row>
      <xdr:rowOff>133350</xdr:rowOff>
    </xdr:to>
    <xdr:sp macro="" textlink="">
      <xdr:nvSpPr>
        <xdr:cNvPr id="1151" name="Text Box 127"/>
        <xdr:cNvSpPr txBox="1">
          <a:spLocks noChangeArrowheads="1"/>
        </xdr:cNvSpPr>
      </xdr:nvSpPr>
      <xdr:spPr bwMode="auto">
        <a:xfrm>
          <a:off x="809625" y="38185725"/>
          <a:ext cx="0"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35</a:t>
          </a:r>
        </a:p>
      </xdr:txBody>
    </xdr:sp>
    <xdr:clientData/>
  </xdr:twoCellAnchor>
  <xdr:twoCellAnchor>
    <xdr:from>
      <xdr:col>4</xdr:col>
      <xdr:colOff>142875</xdr:colOff>
      <xdr:row>231</xdr:row>
      <xdr:rowOff>104775</xdr:rowOff>
    </xdr:from>
    <xdr:to>
      <xdr:col>4</xdr:col>
      <xdr:colOff>609600</xdr:colOff>
      <xdr:row>232</xdr:row>
      <xdr:rowOff>57150</xdr:rowOff>
    </xdr:to>
    <xdr:sp macro="" textlink="">
      <xdr:nvSpPr>
        <xdr:cNvPr id="1944" name="Line 128"/>
        <xdr:cNvSpPr>
          <a:spLocks noChangeShapeType="1"/>
        </xdr:cNvSpPr>
      </xdr:nvSpPr>
      <xdr:spPr bwMode="auto">
        <a:xfrm>
          <a:off x="3095625" y="39490650"/>
          <a:ext cx="466725" cy="123825"/>
        </a:xfrm>
        <a:prstGeom prst="line">
          <a:avLst/>
        </a:prstGeom>
        <a:noFill/>
        <a:ln w="9525">
          <a:solidFill>
            <a:srgbClr val="000000"/>
          </a:solidFill>
          <a:round/>
          <a:headEnd/>
          <a:tailEnd type="triangle" w="med" len="med"/>
        </a:ln>
      </xdr:spPr>
    </xdr:sp>
    <xdr:clientData/>
  </xdr:twoCellAnchor>
  <xdr:twoCellAnchor>
    <xdr:from>
      <xdr:col>4</xdr:col>
      <xdr:colOff>28575</xdr:colOff>
      <xdr:row>233</xdr:row>
      <xdr:rowOff>76200</xdr:rowOff>
    </xdr:from>
    <xdr:to>
      <xdr:col>4</xdr:col>
      <xdr:colOff>647700</xdr:colOff>
      <xdr:row>234</xdr:row>
      <xdr:rowOff>114300</xdr:rowOff>
    </xdr:to>
    <xdr:sp macro="" textlink="">
      <xdr:nvSpPr>
        <xdr:cNvPr id="1945" name="Line 129"/>
        <xdr:cNvSpPr>
          <a:spLocks noChangeShapeType="1"/>
        </xdr:cNvSpPr>
      </xdr:nvSpPr>
      <xdr:spPr bwMode="auto">
        <a:xfrm flipV="1">
          <a:off x="2981325" y="39804975"/>
          <a:ext cx="619125" cy="200025"/>
        </a:xfrm>
        <a:prstGeom prst="line">
          <a:avLst/>
        </a:prstGeom>
        <a:noFill/>
        <a:ln w="9525">
          <a:solidFill>
            <a:srgbClr val="000000"/>
          </a:solidFill>
          <a:round/>
          <a:headEnd/>
          <a:tailEnd type="triangle" w="med" len="med"/>
        </a:ln>
      </xdr:spPr>
    </xdr:sp>
    <xdr:clientData/>
  </xdr:twoCellAnchor>
  <xdr:twoCellAnchor>
    <xdr:from>
      <xdr:col>0</xdr:col>
      <xdr:colOff>0</xdr:colOff>
      <xdr:row>262</xdr:row>
      <xdr:rowOff>47625</xdr:rowOff>
    </xdr:from>
    <xdr:to>
      <xdr:col>5</xdr:col>
      <xdr:colOff>676275</xdr:colOff>
      <xdr:row>282</xdr:row>
      <xdr:rowOff>57150</xdr:rowOff>
    </xdr:to>
    <xdr:graphicFrame macro="">
      <xdr:nvGraphicFramePr>
        <xdr:cNvPr id="1946" name="Chart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285750</xdr:colOff>
      <xdr:row>321</xdr:row>
      <xdr:rowOff>0</xdr:rowOff>
    </xdr:from>
    <xdr:to>
      <xdr:col>8</xdr:col>
      <xdr:colOff>333375</xdr:colOff>
      <xdr:row>338</xdr:row>
      <xdr:rowOff>133350</xdr:rowOff>
    </xdr:to>
    <xdr:graphicFrame macro="">
      <xdr:nvGraphicFramePr>
        <xdr:cNvPr id="1947" name="Chart 1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392</xdr:row>
      <xdr:rowOff>133350</xdr:rowOff>
    </xdr:from>
    <xdr:to>
      <xdr:col>7</xdr:col>
      <xdr:colOff>0</xdr:colOff>
      <xdr:row>412</xdr:row>
      <xdr:rowOff>95250</xdr:rowOff>
    </xdr:to>
    <xdr:graphicFrame macro="">
      <xdr:nvGraphicFramePr>
        <xdr:cNvPr id="1948" name="Chart 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46</xdr:row>
      <xdr:rowOff>66675</xdr:rowOff>
    </xdr:from>
    <xdr:to>
      <xdr:col>4</xdr:col>
      <xdr:colOff>438150</xdr:colOff>
      <xdr:row>59</xdr:row>
      <xdr:rowOff>38100</xdr:rowOff>
    </xdr:to>
    <xdr:pic>
      <xdr:nvPicPr>
        <xdr:cNvPr id="1978" name="Picture 954"/>
        <xdr:cNvPicPr>
          <a:picLocks noChangeAspect="1" noChangeArrowheads="1"/>
        </xdr:cNvPicPr>
      </xdr:nvPicPr>
      <xdr:blipFill>
        <a:blip xmlns:r="http://schemas.openxmlformats.org/officeDocument/2006/relationships" r:embed="rId4" cstate="print"/>
        <a:srcRect/>
        <a:stretch>
          <a:fillRect/>
        </a:stretch>
      </xdr:blipFill>
      <xdr:spPr bwMode="auto">
        <a:xfrm>
          <a:off x="0" y="7743825"/>
          <a:ext cx="3448050" cy="2076450"/>
        </a:xfrm>
        <a:prstGeom prst="rect">
          <a:avLst/>
        </a:prstGeom>
        <a:noFill/>
        <a:ln w="1">
          <a:noFill/>
          <a:miter lim="800000"/>
          <a:headEnd/>
          <a:tailEnd/>
        </a:ln>
        <a:effectLst/>
      </xdr:spPr>
    </xdr:pic>
    <xdr:clientData/>
  </xdr:twoCellAnchor>
  <xdr:twoCellAnchor editAs="oneCell">
    <xdr:from>
      <xdr:col>0</xdr:col>
      <xdr:colOff>66675</xdr:colOff>
      <xdr:row>189</xdr:row>
      <xdr:rowOff>95250</xdr:rowOff>
    </xdr:from>
    <xdr:to>
      <xdr:col>6</xdr:col>
      <xdr:colOff>257175</xdr:colOff>
      <xdr:row>205</xdr:row>
      <xdr:rowOff>133350</xdr:rowOff>
    </xdr:to>
    <xdr:pic>
      <xdr:nvPicPr>
        <xdr:cNvPr id="1980" name="Picture 956"/>
        <xdr:cNvPicPr>
          <a:picLocks noChangeAspect="1" noChangeArrowheads="1"/>
        </xdr:cNvPicPr>
      </xdr:nvPicPr>
      <xdr:blipFill>
        <a:blip xmlns:r="http://schemas.openxmlformats.org/officeDocument/2006/relationships" r:embed="rId5" cstate="print"/>
        <a:srcRect/>
        <a:stretch>
          <a:fillRect/>
        </a:stretch>
      </xdr:blipFill>
      <xdr:spPr bwMode="auto">
        <a:xfrm>
          <a:off x="66675" y="32680275"/>
          <a:ext cx="4648200" cy="2628900"/>
        </a:xfrm>
        <a:prstGeom prst="rect">
          <a:avLst/>
        </a:prstGeom>
        <a:noFill/>
        <a:ln w="1">
          <a:noFill/>
          <a:miter lim="800000"/>
          <a:headEnd/>
          <a:tailEnd/>
        </a:ln>
        <a:effectLst/>
      </xdr:spPr>
    </xdr:pic>
    <xdr:clientData/>
  </xdr:twoCellAnchor>
  <xdr:twoCellAnchor editAs="oneCell">
    <xdr:from>
      <xdr:col>0</xdr:col>
      <xdr:colOff>47625</xdr:colOff>
      <xdr:row>207</xdr:row>
      <xdr:rowOff>9525</xdr:rowOff>
    </xdr:from>
    <xdr:to>
      <xdr:col>6</xdr:col>
      <xdr:colOff>466725</xdr:colOff>
      <xdr:row>222</xdr:row>
      <xdr:rowOff>47625</xdr:rowOff>
    </xdr:to>
    <xdr:pic>
      <xdr:nvPicPr>
        <xdr:cNvPr id="1981" name="Picture 957"/>
        <xdr:cNvPicPr>
          <a:picLocks noChangeAspect="1" noChangeArrowheads="1"/>
        </xdr:cNvPicPr>
      </xdr:nvPicPr>
      <xdr:blipFill>
        <a:blip xmlns:r="http://schemas.openxmlformats.org/officeDocument/2006/relationships" r:embed="rId6" cstate="print"/>
        <a:srcRect/>
        <a:stretch>
          <a:fillRect/>
        </a:stretch>
      </xdr:blipFill>
      <xdr:spPr bwMode="auto">
        <a:xfrm>
          <a:off x="47625" y="35509200"/>
          <a:ext cx="4876800" cy="2466975"/>
        </a:xfrm>
        <a:prstGeom prst="rect">
          <a:avLst/>
        </a:prstGeom>
        <a:noFill/>
        <a:ln w="1">
          <a:noFill/>
          <a:miter lim="800000"/>
          <a:headEnd/>
          <a:tailEnd/>
        </a:ln>
        <a:effectLst/>
      </xdr:spPr>
    </xdr:pic>
    <xdr:clientData/>
  </xdr:twoCellAnchor>
  <mc:AlternateContent xmlns:mc="http://schemas.openxmlformats.org/markup-compatibility/2006">
    <mc:Choice xmlns:a14="http://schemas.microsoft.com/office/drawing/2010/main" Requires="a14">
      <xdr:twoCellAnchor>
        <xdr:from>
          <xdr:col>2</xdr:col>
          <xdr:colOff>200025</xdr:colOff>
          <xdr:row>105</xdr:row>
          <xdr:rowOff>0</xdr:rowOff>
        </xdr:from>
        <xdr:to>
          <xdr:col>2</xdr:col>
          <xdr:colOff>447675</xdr:colOff>
          <xdr:row>105</xdr:row>
          <xdr:rowOff>0</xdr:rowOff>
        </xdr:to>
        <xdr:sp macro="" textlink="">
          <xdr:nvSpPr>
            <xdr:cNvPr id="1181" name="Object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7"/>
  <sheetViews>
    <sheetView tabSelected="1" workbookViewId="0">
      <selection activeCell="N351" sqref="N350:N351"/>
    </sheetView>
  </sheetViews>
  <sheetFormatPr defaultRowHeight="12.75" x14ac:dyDescent="0.2"/>
  <cols>
    <col min="1" max="1" width="12.140625" style="4" customWidth="1"/>
    <col min="2" max="3" width="10.7109375" style="4" customWidth="1"/>
    <col min="4" max="4" width="11.5703125" style="4" customWidth="1"/>
    <col min="5" max="5" width="10.7109375" style="4" customWidth="1"/>
    <col min="6" max="6" width="11" style="4" customWidth="1"/>
    <col min="7" max="7" width="11.140625" style="4" customWidth="1"/>
    <col min="8" max="9" width="10.7109375" style="4" customWidth="1"/>
    <col min="10" max="10" width="2.140625" style="4" customWidth="1"/>
    <col min="11" max="16384" width="9.140625" style="4"/>
  </cols>
  <sheetData>
    <row r="1" spans="1:11" x14ac:dyDescent="0.2">
      <c r="A1" s="3"/>
      <c r="I1" s="5">
        <v>40940</v>
      </c>
    </row>
    <row r="3" spans="1:11" ht="15.75" x14ac:dyDescent="0.25">
      <c r="D3" s="6"/>
    </row>
    <row r="4" spans="1:11" x14ac:dyDescent="0.2">
      <c r="A4" s="7" t="s">
        <v>0</v>
      </c>
    </row>
    <row r="5" spans="1:11" x14ac:dyDescent="0.2">
      <c r="A5" s="167" t="s">
        <v>115</v>
      </c>
      <c r="B5" s="164"/>
      <c r="C5" s="164"/>
      <c r="D5" s="164"/>
      <c r="E5" s="164"/>
      <c r="F5" s="164"/>
      <c r="G5" s="164"/>
      <c r="H5" s="164"/>
      <c r="I5" s="164"/>
    </row>
    <row r="6" spans="1:11" x14ac:dyDescent="0.2">
      <c r="A6" s="164"/>
      <c r="B6" s="164"/>
      <c r="C6" s="164"/>
      <c r="D6" s="164"/>
      <c r="E6" s="164"/>
      <c r="F6" s="164"/>
      <c r="G6" s="164"/>
      <c r="H6" s="164"/>
      <c r="I6" s="164"/>
      <c r="J6" s="8"/>
      <c r="K6" s="8"/>
    </row>
    <row r="7" spans="1:11" x14ac:dyDescent="0.2">
      <c r="A7" s="164"/>
      <c r="B7" s="164"/>
      <c r="C7" s="164"/>
      <c r="D7" s="164"/>
      <c r="E7" s="164"/>
      <c r="F7" s="164"/>
      <c r="G7" s="164"/>
      <c r="H7" s="164"/>
      <c r="I7" s="164"/>
      <c r="J7" s="8"/>
      <c r="K7" s="8"/>
    </row>
    <row r="8" spans="1:11" x14ac:dyDescent="0.2">
      <c r="A8" s="164"/>
      <c r="B8" s="164"/>
      <c r="C8" s="164"/>
      <c r="D8" s="164"/>
      <c r="E8" s="164"/>
      <c r="F8" s="164"/>
      <c r="G8" s="164"/>
      <c r="H8" s="164"/>
      <c r="I8" s="164"/>
      <c r="J8" s="8"/>
      <c r="K8" s="8"/>
    </row>
    <row r="9" spans="1:11" x14ac:dyDescent="0.2">
      <c r="A9" s="164"/>
      <c r="B9" s="164"/>
      <c r="C9" s="164"/>
      <c r="D9" s="164"/>
      <c r="E9" s="164"/>
      <c r="F9" s="164"/>
      <c r="G9" s="164"/>
      <c r="H9" s="164"/>
      <c r="I9" s="164"/>
      <c r="J9" s="8"/>
      <c r="K9" s="8"/>
    </row>
    <row r="10" spans="1:11" x14ac:dyDescent="0.2">
      <c r="J10" s="8"/>
    </row>
    <row r="11" spans="1:11" x14ac:dyDescent="0.2">
      <c r="A11" s="167" t="s">
        <v>116</v>
      </c>
      <c r="B11" s="164"/>
      <c r="C11" s="164"/>
      <c r="D11" s="164"/>
      <c r="E11" s="164"/>
      <c r="F11" s="164"/>
      <c r="G11" s="164"/>
      <c r="H11" s="164"/>
      <c r="I11" s="164"/>
      <c r="J11" s="8"/>
    </row>
    <row r="12" spans="1:11" x14ac:dyDescent="0.2">
      <c r="A12" s="164"/>
      <c r="B12" s="164"/>
      <c r="C12" s="164"/>
      <c r="D12" s="164"/>
      <c r="E12" s="164"/>
      <c r="F12" s="164"/>
      <c r="G12" s="164"/>
      <c r="H12" s="164"/>
      <c r="I12" s="164"/>
      <c r="J12" s="8"/>
    </row>
    <row r="13" spans="1:11" x14ac:dyDescent="0.2">
      <c r="A13" s="164"/>
      <c r="B13" s="164"/>
      <c r="C13" s="164"/>
      <c r="D13" s="164"/>
      <c r="E13" s="164"/>
      <c r="F13" s="164"/>
      <c r="G13" s="164"/>
      <c r="H13" s="164"/>
      <c r="I13" s="164"/>
      <c r="J13" s="8"/>
    </row>
    <row r="14" spans="1:11" x14ac:dyDescent="0.2">
      <c r="A14" s="164"/>
      <c r="B14" s="164"/>
      <c r="C14" s="164"/>
      <c r="D14" s="164"/>
      <c r="E14" s="164"/>
      <c r="F14" s="164"/>
      <c r="G14" s="164"/>
      <c r="H14" s="164"/>
      <c r="I14" s="164"/>
      <c r="J14" s="8"/>
    </row>
    <row r="15" spans="1:11" x14ac:dyDescent="0.2">
      <c r="A15" s="164"/>
      <c r="B15" s="164"/>
      <c r="C15" s="164"/>
      <c r="D15" s="164"/>
      <c r="E15" s="164"/>
      <c r="F15" s="164"/>
      <c r="G15" s="164"/>
      <c r="H15" s="164"/>
      <c r="I15" s="164"/>
      <c r="J15" s="8"/>
    </row>
    <row r="16" spans="1:11" x14ac:dyDescent="0.2">
      <c r="A16" s="164"/>
      <c r="B16" s="164"/>
      <c r="C16" s="164"/>
      <c r="D16" s="164"/>
      <c r="E16" s="164"/>
      <c r="F16" s="164"/>
      <c r="G16" s="164"/>
      <c r="H16" s="164"/>
      <c r="I16" s="164"/>
      <c r="J16" s="8"/>
      <c r="K16" s="8"/>
    </row>
    <row r="17" spans="1:11" x14ac:dyDescent="0.2">
      <c r="A17" s="164"/>
      <c r="B17" s="164"/>
      <c r="C17" s="164"/>
      <c r="D17" s="164"/>
      <c r="E17" s="164"/>
      <c r="F17" s="164"/>
      <c r="G17" s="164"/>
      <c r="H17" s="164"/>
      <c r="I17" s="164"/>
      <c r="J17" s="8"/>
      <c r="K17" s="8"/>
    </row>
    <row r="18" spans="1:11" x14ac:dyDescent="0.2">
      <c r="A18" s="9"/>
      <c r="B18" s="9"/>
      <c r="C18" s="9"/>
      <c r="D18" s="9"/>
      <c r="E18" s="9"/>
      <c r="F18" s="9"/>
      <c r="G18" s="9"/>
      <c r="H18" s="9"/>
      <c r="I18" s="9"/>
      <c r="J18" s="8"/>
      <c r="K18" s="8"/>
    </row>
    <row r="19" spans="1:11" ht="13.5" thickBot="1" x14ac:dyDescent="0.25">
      <c r="I19" s="9"/>
      <c r="J19" s="8"/>
      <c r="K19" s="8"/>
    </row>
    <row r="20" spans="1:11" ht="26.25" thickBot="1" x14ac:dyDescent="0.25">
      <c r="A20" s="10" t="s">
        <v>12</v>
      </c>
      <c r="B20" s="11" t="s">
        <v>13</v>
      </c>
      <c r="C20" s="11" t="s">
        <v>14</v>
      </c>
      <c r="D20" s="11" t="s">
        <v>105</v>
      </c>
      <c r="E20" s="11" t="s">
        <v>106</v>
      </c>
      <c r="F20" s="12" t="s">
        <v>107</v>
      </c>
      <c r="G20" s="11" t="s">
        <v>15</v>
      </c>
      <c r="H20" s="13" t="s">
        <v>16</v>
      </c>
      <c r="J20" s="8"/>
      <c r="K20" s="8"/>
    </row>
    <row r="21" spans="1:11" x14ac:dyDescent="0.2">
      <c r="A21" s="14" t="s">
        <v>17</v>
      </c>
      <c r="B21" s="15">
        <v>0.1</v>
      </c>
      <c r="C21" s="16">
        <v>0.08</v>
      </c>
      <c r="D21" s="16">
        <v>-0.22</v>
      </c>
      <c r="E21" s="16">
        <v>0.28000000000000003</v>
      </c>
      <c r="F21" s="16">
        <v>0.1</v>
      </c>
      <c r="G21" s="16">
        <v>-0.13</v>
      </c>
      <c r="H21" s="17">
        <v>0.03</v>
      </c>
      <c r="J21" s="8"/>
      <c r="K21" s="8"/>
    </row>
    <row r="22" spans="1:11" x14ac:dyDescent="0.2">
      <c r="A22" s="14" t="s">
        <v>18</v>
      </c>
      <c r="B22" s="15">
        <v>0.2</v>
      </c>
      <c r="C22" s="16">
        <v>0.08</v>
      </c>
      <c r="D22" s="16">
        <v>-0.02</v>
      </c>
      <c r="E22" s="16">
        <v>0.14699999999999999</v>
      </c>
      <c r="F22" s="16">
        <v>-0.1</v>
      </c>
      <c r="G22" s="16">
        <v>0.01</v>
      </c>
      <c r="H22" s="17"/>
      <c r="J22" s="8"/>
      <c r="K22" s="8"/>
    </row>
    <row r="23" spans="1:11" x14ac:dyDescent="0.2">
      <c r="A23" s="14" t="s">
        <v>19</v>
      </c>
      <c r="B23" s="15">
        <v>0.4</v>
      </c>
      <c r="C23" s="16">
        <v>0.08</v>
      </c>
      <c r="D23" s="16">
        <v>0.2</v>
      </c>
      <c r="E23" s="16">
        <v>0</v>
      </c>
      <c r="F23" s="16">
        <v>7.0000000000000007E-2</v>
      </c>
      <c r="G23" s="16">
        <v>0.15</v>
      </c>
      <c r="H23" s="17">
        <v>0.1</v>
      </c>
      <c r="J23" s="8"/>
      <c r="K23" s="8"/>
    </row>
    <row r="24" spans="1:11" x14ac:dyDescent="0.2">
      <c r="A24" s="14" t="s">
        <v>20</v>
      </c>
      <c r="B24" s="15">
        <v>0.2</v>
      </c>
      <c r="C24" s="16">
        <v>0.08</v>
      </c>
      <c r="D24" s="16">
        <v>0.35</v>
      </c>
      <c r="E24" s="16">
        <v>-0.1</v>
      </c>
      <c r="F24" s="16">
        <v>0.45</v>
      </c>
      <c r="G24" s="16">
        <v>0.28999999999999998</v>
      </c>
      <c r="H24" s="17"/>
      <c r="J24" s="8"/>
      <c r="K24" s="8"/>
    </row>
    <row r="25" spans="1:11" ht="13.5" thickBot="1" x14ac:dyDescent="0.25">
      <c r="A25" s="18" t="s">
        <v>21</v>
      </c>
      <c r="B25" s="19">
        <v>0.1</v>
      </c>
      <c r="C25" s="20">
        <v>0.08</v>
      </c>
      <c r="D25" s="20">
        <v>0.5</v>
      </c>
      <c r="E25" s="20">
        <v>-0.2</v>
      </c>
      <c r="F25" s="20">
        <v>0.3</v>
      </c>
      <c r="G25" s="20">
        <v>0.43</v>
      </c>
      <c r="H25" s="21">
        <v>0.15</v>
      </c>
      <c r="J25" s="8"/>
      <c r="K25" s="8"/>
    </row>
    <row r="26" spans="1:11" x14ac:dyDescent="0.2">
      <c r="A26" s="22"/>
      <c r="B26" s="23"/>
      <c r="C26" s="23"/>
      <c r="D26" s="23"/>
      <c r="E26" s="23"/>
      <c r="F26" s="23"/>
      <c r="G26" s="23"/>
      <c r="H26" s="23"/>
      <c r="J26" s="8"/>
      <c r="K26" s="8"/>
    </row>
    <row r="27" spans="1:11" x14ac:dyDescent="0.2">
      <c r="A27" s="24" t="s">
        <v>1</v>
      </c>
      <c r="B27" s="3"/>
      <c r="C27" s="3"/>
      <c r="D27" s="3"/>
      <c r="E27" s="3"/>
      <c r="F27" s="3"/>
      <c r="G27" s="3"/>
      <c r="H27" s="3"/>
    </row>
    <row r="28" spans="1:11" x14ac:dyDescent="0.2">
      <c r="A28" s="8" t="s">
        <v>117</v>
      </c>
      <c r="B28" s="3"/>
      <c r="C28" s="3"/>
      <c r="D28" s="3"/>
      <c r="E28" s="3"/>
      <c r="F28" s="3"/>
      <c r="G28" s="3"/>
      <c r="H28" s="3"/>
    </row>
    <row r="29" spans="1:11" x14ac:dyDescent="0.2">
      <c r="A29" s="3"/>
      <c r="B29" s="3"/>
      <c r="C29" s="3"/>
      <c r="D29" s="3"/>
      <c r="E29" s="3"/>
      <c r="F29" s="3"/>
      <c r="G29" s="3"/>
      <c r="H29" s="3"/>
    </row>
    <row r="30" spans="1:11" x14ac:dyDescent="0.2">
      <c r="A30" s="3" t="s">
        <v>5</v>
      </c>
      <c r="B30" s="3"/>
      <c r="C30" s="3"/>
      <c r="D30" s="3"/>
      <c r="E30" s="3"/>
      <c r="F30" s="3"/>
      <c r="G30" s="3"/>
      <c r="H30" s="3"/>
    </row>
    <row r="31" spans="1:11" x14ac:dyDescent="0.2">
      <c r="A31" s="3" t="s">
        <v>6</v>
      </c>
      <c r="B31" s="3"/>
      <c r="C31" s="25">
        <v>1000</v>
      </c>
      <c r="D31" s="3"/>
      <c r="E31" s="3"/>
      <c r="F31" s="3"/>
      <c r="G31" s="3"/>
      <c r="H31" s="3"/>
    </row>
    <row r="32" spans="1:11" x14ac:dyDescent="0.2">
      <c r="A32" s="3" t="s">
        <v>7</v>
      </c>
      <c r="B32" s="3"/>
      <c r="C32" s="25">
        <v>1100</v>
      </c>
      <c r="D32" s="3"/>
      <c r="E32" s="3"/>
      <c r="F32" s="3"/>
      <c r="G32" s="3"/>
      <c r="H32" s="3"/>
    </row>
    <row r="33" spans="1:8" x14ac:dyDescent="0.2">
      <c r="A33" s="3"/>
      <c r="B33" s="3"/>
      <c r="C33" s="3"/>
      <c r="D33" s="3"/>
      <c r="E33" s="3"/>
      <c r="F33" s="3"/>
      <c r="G33" s="3"/>
      <c r="H33" s="3"/>
    </row>
    <row r="34" spans="1:8" x14ac:dyDescent="0.2">
      <c r="A34" s="3"/>
      <c r="B34" s="3"/>
      <c r="C34" s="3"/>
      <c r="D34" s="3"/>
      <c r="E34" s="3"/>
      <c r="F34" s="3"/>
      <c r="G34" s="3"/>
      <c r="H34" s="3"/>
    </row>
    <row r="35" spans="1:8" x14ac:dyDescent="0.2">
      <c r="A35" s="3" t="s">
        <v>2</v>
      </c>
      <c r="B35" s="3"/>
      <c r="C35" s="3" t="s">
        <v>3</v>
      </c>
      <c r="D35" s="26" t="s">
        <v>11</v>
      </c>
      <c r="E35" s="3" t="s">
        <v>4</v>
      </c>
      <c r="F35" s="3"/>
      <c r="G35" s="3"/>
      <c r="H35" s="3"/>
    </row>
    <row r="36" spans="1:8" x14ac:dyDescent="0.2">
      <c r="A36" s="3"/>
      <c r="B36" s="3"/>
      <c r="C36" s="25">
        <f>C32</f>
        <v>1100</v>
      </c>
      <c r="D36" s="26" t="s">
        <v>11</v>
      </c>
      <c r="E36" s="25">
        <f>C31</f>
        <v>1000</v>
      </c>
      <c r="F36" s="3"/>
      <c r="G36" s="3"/>
      <c r="H36" s="3"/>
    </row>
    <row r="37" spans="1:8" x14ac:dyDescent="0.2">
      <c r="A37" s="3" t="s">
        <v>2</v>
      </c>
      <c r="B37" s="3"/>
      <c r="C37" s="25">
        <f>C36-E36</f>
        <v>100</v>
      </c>
      <c r="D37" s="3"/>
      <c r="E37" s="3"/>
      <c r="F37" s="3"/>
      <c r="G37" s="3"/>
      <c r="H37" s="3"/>
    </row>
    <row r="38" spans="1:8" x14ac:dyDescent="0.2">
      <c r="A38" s="3"/>
      <c r="B38" s="3"/>
      <c r="C38" s="3"/>
      <c r="D38" s="3"/>
      <c r="E38" s="3"/>
      <c r="F38" s="3"/>
      <c r="G38" s="3"/>
      <c r="H38" s="3"/>
    </row>
    <row r="39" spans="1:8" x14ac:dyDescent="0.2">
      <c r="A39" s="3"/>
      <c r="B39" s="3"/>
      <c r="C39" s="3"/>
      <c r="D39" s="3"/>
      <c r="E39" s="3"/>
      <c r="F39" s="3"/>
      <c r="G39" s="3"/>
      <c r="H39" s="3"/>
    </row>
    <row r="40" spans="1:8" x14ac:dyDescent="0.2">
      <c r="A40" s="3" t="s">
        <v>8</v>
      </c>
      <c r="B40" s="3"/>
      <c r="C40" s="3" t="s">
        <v>9</v>
      </c>
      <c r="D40" s="26" t="s">
        <v>10</v>
      </c>
      <c r="E40" s="3" t="s">
        <v>4</v>
      </c>
      <c r="F40" s="3"/>
      <c r="G40" s="3"/>
      <c r="H40" s="3"/>
    </row>
    <row r="41" spans="1:8" x14ac:dyDescent="0.2">
      <c r="A41" s="3"/>
      <c r="B41" s="3"/>
      <c r="C41" s="25">
        <f>C37</f>
        <v>100</v>
      </c>
      <c r="D41" s="26" t="s">
        <v>10</v>
      </c>
      <c r="E41" s="25">
        <f>C31</f>
        <v>1000</v>
      </c>
      <c r="F41" s="3"/>
      <c r="G41" s="3"/>
      <c r="H41" s="3"/>
    </row>
    <row r="42" spans="1:8" x14ac:dyDescent="0.2">
      <c r="A42" s="3" t="s">
        <v>8</v>
      </c>
      <c r="B42" s="3"/>
      <c r="C42" s="27">
        <f>C41/E41</f>
        <v>0.1</v>
      </c>
      <c r="D42" s="3"/>
      <c r="E42" s="3"/>
      <c r="F42" s="3"/>
      <c r="G42" s="3"/>
      <c r="H42" s="3"/>
    </row>
    <row r="43" spans="1:8" x14ac:dyDescent="0.2">
      <c r="A43" s="3"/>
      <c r="B43" s="3"/>
      <c r="C43" s="27"/>
      <c r="D43" s="3"/>
      <c r="E43" s="3"/>
      <c r="F43" s="3"/>
      <c r="G43" s="3"/>
      <c r="H43" s="3"/>
    </row>
    <row r="44" spans="1:8" x14ac:dyDescent="0.2">
      <c r="A44" s="3"/>
      <c r="B44" s="3"/>
      <c r="C44" s="27"/>
      <c r="D44" s="3"/>
      <c r="E44" s="3"/>
      <c r="F44" s="3"/>
      <c r="G44" s="3"/>
      <c r="H44" s="3"/>
    </row>
    <row r="45" spans="1:8" x14ac:dyDescent="0.2">
      <c r="A45" s="8" t="s">
        <v>131</v>
      </c>
      <c r="B45" s="3"/>
      <c r="C45" s="27"/>
      <c r="D45" s="3"/>
      <c r="E45" s="3"/>
      <c r="F45" s="3"/>
      <c r="G45" s="3"/>
      <c r="H45" s="3"/>
    </row>
    <row r="46" spans="1:8" x14ac:dyDescent="0.2">
      <c r="A46" s="3"/>
      <c r="B46" s="3"/>
      <c r="C46" s="27"/>
      <c r="D46" s="3"/>
      <c r="E46" s="3"/>
      <c r="F46" s="3"/>
      <c r="G46" s="3"/>
      <c r="H46" s="3"/>
    </row>
    <row r="47" spans="1:8" x14ac:dyDescent="0.2">
      <c r="A47" s="3"/>
      <c r="B47" s="3"/>
      <c r="C47" s="27"/>
      <c r="D47" s="3"/>
      <c r="E47" s="3"/>
      <c r="F47" s="3"/>
      <c r="G47" s="3"/>
      <c r="H47" s="3"/>
    </row>
    <row r="48" spans="1:8" x14ac:dyDescent="0.2">
      <c r="A48" s="3"/>
      <c r="B48" s="3"/>
      <c r="C48" s="27"/>
      <c r="D48" s="3"/>
      <c r="E48" s="3"/>
      <c r="F48" s="3"/>
      <c r="G48" s="3"/>
      <c r="H48" s="3"/>
    </row>
    <row r="49" spans="1:9" x14ac:dyDescent="0.2">
      <c r="A49" s="3"/>
      <c r="B49" s="3"/>
      <c r="C49" s="27"/>
      <c r="D49" s="3"/>
      <c r="E49" s="3"/>
      <c r="F49" s="3"/>
      <c r="G49" s="3"/>
      <c r="H49" s="3"/>
    </row>
    <row r="50" spans="1:9" x14ac:dyDescent="0.2">
      <c r="A50" s="3"/>
      <c r="B50" s="3"/>
      <c r="C50" s="27"/>
      <c r="D50" s="3"/>
      <c r="E50" s="3"/>
      <c r="F50" s="3"/>
      <c r="G50" s="3"/>
      <c r="H50" s="3"/>
    </row>
    <row r="51" spans="1:9" x14ac:dyDescent="0.2">
      <c r="A51" s="3"/>
      <c r="B51" s="3"/>
      <c r="C51" s="27"/>
      <c r="D51" s="3"/>
      <c r="E51" s="3"/>
      <c r="F51" s="3"/>
      <c r="G51" s="3"/>
      <c r="H51" s="3"/>
    </row>
    <row r="52" spans="1:9" x14ac:dyDescent="0.2">
      <c r="A52" s="3"/>
      <c r="B52" s="3"/>
      <c r="C52" s="27"/>
      <c r="D52" s="3"/>
      <c r="E52" s="3"/>
      <c r="F52" s="3"/>
      <c r="G52" s="3"/>
      <c r="H52" s="3"/>
    </row>
    <row r="53" spans="1:9" x14ac:dyDescent="0.2">
      <c r="A53" s="3"/>
      <c r="B53" s="3"/>
      <c r="C53" s="27"/>
      <c r="D53" s="3"/>
      <c r="E53" s="3"/>
      <c r="F53" s="3"/>
      <c r="G53" s="3"/>
      <c r="H53" s="3"/>
    </row>
    <row r="54" spans="1:9" x14ac:dyDescent="0.2">
      <c r="A54" s="3"/>
      <c r="B54" s="3"/>
      <c r="C54" s="27"/>
      <c r="D54" s="3"/>
      <c r="E54" s="3"/>
      <c r="F54" s="3"/>
      <c r="G54" s="3"/>
      <c r="H54" s="3"/>
    </row>
    <row r="55" spans="1:9" x14ac:dyDescent="0.2">
      <c r="A55" s="3"/>
      <c r="B55" s="3"/>
      <c r="C55" s="27"/>
      <c r="D55" s="3"/>
      <c r="E55" s="3"/>
      <c r="F55" s="3"/>
      <c r="G55" s="3"/>
      <c r="H55" s="3"/>
    </row>
    <row r="56" spans="1:9" x14ac:dyDescent="0.2">
      <c r="A56" s="3"/>
      <c r="B56" s="3"/>
      <c r="C56" s="27"/>
      <c r="D56" s="3"/>
      <c r="E56" s="3"/>
      <c r="F56" s="3"/>
      <c r="G56" s="3"/>
      <c r="H56" s="3"/>
    </row>
    <row r="57" spans="1:9" x14ac:dyDescent="0.2">
      <c r="A57" s="3"/>
      <c r="C57" s="28"/>
      <c r="D57" s="28"/>
      <c r="E57" s="28"/>
      <c r="F57" s="3"/>
      <c r="G57" s="3"/>
      <c r="H57" s="3"/>
    </row>
    <row r="58" spans="1:9" x14ac:dyDescent="0.2">
      <c r="A58" s="3"/>
      <c r="F58" s="3"/>
      <c r="G58" s="3"/>
      <c r="H58" s="3"/>
    </row>
    <row r="59" spans="1:9" x14ac:dyDescent="0.2">
      <c r="A59" s="3"/>
      <c r="C59" s="28"/>
      <c r="D59" s="28"/>
      <c r="E59" s="28"/>
      <c r="F59" s="3"/>
      <c r="G59" s="3"/>
      <c r="H59" s="3"/>
    </row>
    <row r="60" spans="1:9" x14ac:dyDescent="0.2">
      <c r="A60" s="3"/>
      <c r="F60" s="3"/>
      <c r="G60" s="3"/>
      <c r="H60" s="3"/>
    </row>
    <row r="61" spans="1:9" x14ac:dyDescent="0.2">
      <c r="A61" s="3"/>
      <c r="F61" s="3"/>
      <c r="G61" s="3"/>
      <c r="H61" s="3"/>
    </row>
    <row r="62" spans="1:9" x14ac:dyDescent="0.2">
      <c r="A62" s="3"/>
      <c r="B62" s="3"/>
      <c r="C62" s="3"/>
      <c r="D62" s="3"/>
      <c r="E62" s="3"/>
      <c r="F62" s="3"/>
      <c r="G62" s="3"/>
      <c r="H62" s="3"/>
    </row>
    <row r="63" spans="1:9" x14ac:dyDescent="0.2">
      <c r="A63" s="208" t="s">
        <v>138</v>
      </c>
      <c r="B63" s="209"/>
      <c r="C63" s="209"/>
      <c r="D63" s="209"/>
      <c r="E63" s="209"/>
      <c r="F63" s="209"/>
      <c r="G63" s="209"/>
      <c r="H63" s="209"/>
      <c r="I63" s="209"/>
    </row>
    <row r="64" spans="1:9" x14ac:dyDescent="0.2">
      <c r="A64" s="209"/>
      <c r="B64" s="209"/>
      <c r="C64" s="209"/>
      <c r="D64" s="209"/>
      <c r="E64" s="209"/>
      <c r="F64" s="209"/>
      <c r="G64" s="209"/>
      <c r="H64" s="209"/>
      <c r="I64" s="209"/>
    </row>
    <row r="65" spans="1:9" x14ac:dyDescent="0.2">
      <c r="A65" s="3"/>
      <c r="B65" s="3"/>
      <c r="C65" s="3"/>
      <c r="D65" s="3"/>
      <c r="E65" s="3"/>
      <c r="F65" s="3"/>
      <c r="G65" s="3"/>
      <c r="H65" s="3"/>
    </row>
    <row r="66" spans="1:9" x14ac:dyDescent="0.2">
      <c r="A66" s="167" t="s">
        <v>139</v>
      </c>
      <c r="B66" s="164"/>
      <c r="C66" s="164"/>
      <c r="D66" s="164"/>
      <c r="E66" s="164"/>
      <c r="F66" s="164"/>
      <c r="G66" s="164"/>
      <c r="H66" s="164"/>
      <c r="I66" s="164"/>
    </row>
    <row r="67" spans="1:9" x14ac:dyDescent="0.2">
      <c r="A67" s="164"/>
      <c r="B67" s="164"/>
      <c r="C67" s="164"/>
      <c r="D67" s="164"/>
      <c r="E67" s="164"/>
      <c r="F67" s="164"/>
      <c r="G67" s="164"/>
      <c r="H67" s="164"/>
      <c r="I67" s="164"/>
    </row>
    <row r="68" spans="1:9" x14ac:dyDescent="0.2">
      <c r="A68" s="3"/>
      <c r="B68" s="3"/>
      <c r="C68" s="3"/>
      <c r="D68" s="3"/>
      <c r="E68" s="3"/>
      <c r="F68" s="3"/>
      <c r="G68" s="3"/>
      <c r="H68" s="3"/>
    </row>
    <row r="69" spans="1:9" ht="14.25" customHeight="1" x14ac:dyDescent="0.2">
      <c r="A69" s="168" t="s">
        <v>80</v>
      </c>
      <c r="B69" s="169"/>
      <c r="C69" s="169"/>
      <c r="D69" s="169"/>
      <c r="E69" s="169"/>
      <c r="F69" s="169"/>
      <c r="G69" s="169"/>
      <c r="H69" s="169"/>
      <c r="I69" s="169"/>
    </row>
    <row r="70" spans="1:9" ht="15.75" customHeight="1" thickBot="1" x14ac:dyDescent="0.25">
      <c r="A70" s="29"/>
      <c r="B70" s="29"/>
      <c r="C70" s="29"/>
      <c r="D70" s="29"/>
      <c r="E70" s="29"/>
      <c r="F70" s="29"/>
      <c r="G70" s="29"/>
      <c r="H70" s="29"/>
      <c r="I70" s="29"/>
    </row>
    <row r="71" spans="1:9" ht="26.25" thickBot="1" x14ac:dyDescent="0.25">
      <c r="A71" s="30"/>
      <c r="B71" s="31" t="s">
        <v>14</v>
      </c>
      <c r="C71" s="31" t="s">
        <v>105</v>
      </c>
      <c r="D71" s="31" t="s">
        <v>106</v>
      </c>
      <c r="E71" s="32" t="s">
        <v>107</v>
      </c>
      <c r="F71" s="33" t="s">
        <v>15</v>
      </c>
      <c r="G71" s="34"/>
    </row>
    <row r="72" spans="1:9" ht="26.25" thickBot="1" x14ac:dyDescent="0.25">
      <c r="A72" s="35" t="s">
        <v>25</v>
      </c>
      <c r="B72" s="36">
        <v>0.08</v>
      </c>
      <c r="C72" s="37">
        <f>(B21*D21)+(B22*D22)+(B23*D23)+(B24*D24)+(B25*D25)</f>
        <v>0.17399999999999999</v>
      </c>
      <c r="D72" s="37">
        <f>(E21*B21)+(E22*B22)+(E23*B23)+(E24*B24)+(E25*B25)</f>
        <v>1.7399999999999999E-2</v>
      </c>
      <c r="E72" s="37">
        <f>(F21*$B$21)+(F22*$B$22)+(F23*$B$23)+(F24*$B$24)+(F25*$B$25)</f>
        <v>0.13800000000000001</v>
      </c>
      <c r="F72" s="38">
        <f>(G21*$B$21)+(G22*$B$22)+(G23*$B$23)+(G24*$B$24)+(G25*$B$25)</f>
        <v>0.15</v>
      </c>
      <c r="G72" s="39"/>
    </row>
    <row r="74" spans="1:9" x14ac:dyDescent="0.2">
      <c r="A74" s="168" t="s">
        <v>118</v>
      </c>
      <c r="B74" s="169"/>
      <c r="C74" s="169"/>
      <c r="D74" s="169"/>
      <c r="E74" s="169"/>
      <c r="F74" s="169"/>
      <c r="G74" s="169"/>
      <c r="H74" s="169"/>
      <c r="I74" s="169"/>
    </row>
    <row r="75" spans="1:9" x14ac:dyDescent="0.2">
      <c r="A75" s="164"/>
      <c r="B75" s="164"/>
      <c r="C75" s="164"/>
      <c r="D75" s="164"/>
      <c r="E75" s="164"/>
      <c r="F75" s="164"/>
      <c r="G75" s="164"/>
      <c r="H75" s="164"/>
      <c r="I75" s="164"/>
    </row>
    <row r="76" spans="1:9" x14ac:dyDescent="0.2">
      <c r="A76" s="164"/>
      <c r="B76" s="164"/>
      <c r="C76" s="164"/>
      <c r="D76" s="164"/>
      <c r="E76" s="164"/>
      <c r="F76" s="164"/>
      <c r="G76" s="164"/>
      <c r="H76" s="164"/>
      <c r="I76" s="164"/>
    </row>
    <row r="77" spans="1:9" x14ac:dyDescent="0.2">
      <c r="A77" s="164"/>
      <c r="B77" s="164"/>
      <c r="C77" s="164"/>
      <c r="D77" s="164"/>
      <c r="E77" s="164"/>
      <c r="F77" s="164"/>
      <c r="G77" s="164"/>
      <c r="H77" s="164"/>
      <c r="I77" s="164"/>
    </row>
    <row r="78" spans="1:9" x14ac:dyDescent="0.2">
      <c r="A78" s="168" t="s">
        <v>81</v>
      </c>
      <c r="B78" s="169"/>
      <c r="C78" s="169"/>
      <c r="D78" s="169"/>
      <c r="E78" s="169"/>
      <c r="F78" s="169"/>
      <c r="G78" s="169"/>
      <c r="H78" s="169"/>
      <c r="I78" s="169"/>
    </row>
    <row r="79" spans="1:9" ht="13.5" thickBot="1" x14ac:dyDescent="0.25">
      <c r="A79" s="40"/>
      <c r="B79" s="1"/>
      <c r="C79" s="1"/>
      <c r="D79" s="1"/>
      <c r="E79" s="1"/>
      <c r="F79" s="1"/>
      <c r="G79" s="1"/>
      <c r="H79" s="1"/>
      <c r="I79" s="1"/>
    </row>
    <row r="80" spans="1:9" ht="26.25" thickBot="1" x14ac:dyDescent="0.25">
      <c r="A80" s="41"/>
      <c r="B80" s="11" t="s">
        <v>14</v>
      </c>
      <c r="C80" s="11" t="s">
        <v>105</v>
      </c>
      <c r="D80" s="11" t="s">
        <v>106</v>
      </c>
      <c r="E80" s="12" t="s">
        <v>107</v>
      </c>
      <c r="F80" s="42" t="s">
        <v>15</v>
      </c>
    </row>
    <row r="81" spans="1:9" ht="26.25" thickBot="1" x14ac:dyDescent="0.25">
      <c r="A81" s="43" t="s">
        <v>22</v>
      </c>
      <c r="B81" s="44">
        <v>0</v>
      </c>
      <c r="C81" s="45">
        <f>(((D21-C72)^2*B21)+((D22-C72)^2*B22)+((D23-C72)^2*B23)+((D24-C72)^2*B24)+((D25-C72)^2*B25))^0.5</f>
        <v>0.20035967658189111</v>
      </c>
      <c r="D81" s="45">
        <f>(((E21-D72)^2*B21)+((E22-D72)^2*B22)+((E23-D72)^2*B23)+((E24-D72)^2*B24)+((E25-D72)^2*B25))^0.5</f>
        <v>0.13363771922627238</v>
      </c>
      <c r="E81" s="45">
        <f>(((F21-E72)^2*B21)+((F22-E72)^2*B22)+((F23-E72)^2*B23)+((F24-E72)^2*B24)+((F25-E72)^2*B25))^0.5</f>
        <v>0.1881913919391639</v>
      </c>
      <c r="F81" s="46">
        <f>(((G21-F72)^2*B21)+((G22-F72)^2*B22)+((G23-F72)^2*B23)+((G24-F72)^2*B24)+((G25-F72)^2*B25))^0.5</f>
        <v>0.15336231610144652</v>
      </c>
    </row>
    <row r="83" spans="1:9" x14ac:dyDescent="0.2">
      <c r="A83" s="168" t="s">
        <v>140</v>
      </c>
      <c r="B83" s="169"/>
      <c r="C83" s="169"/>
      <c r="D83" s="169"/>
      <c r="E83" s="169"/>
      <c r="F83" s="169"/>
      <c r="G83" s="169"/>
      <c r="H83" s="169"/>
      <c r="I83" s="169"/>
    </row>
    <row r="85" spans="1:9" x14ac:dyDescent="0.2">
      <c r="A85" s="169" t="s">
        <v>119</v>
      </c>
      <c r="B85" s="164"/>
      <c r="C85" s="164"/>
      <c r="D85" s="164"/>
      <c r="E85" s="164"/>
      <c r="F85" s="164"/>
      <c r="G85" s="164"/>
      <c r="H85" s="164"/>
      <c r="I85" s="164"/>
    </row>
    <row r="86" spans="1:9" x14ac:dyDescent="0.2">
      <c r="A86" s="164"/>
      <c r="B86" s="164"/>
      <c r="C86" s="164"/>
      <c r="D86" s="164"/>
      <c r="E86" s="164"/>
      <c r="F86" s="164"/>
      <c r="G86" s="164"/>
      <c r="H86" s="164"/>
      <c r="I86" s="164"/>
    </row>
    <row r="87" spans="1:9" x14ac:dyDescent="0.2">
      <c r="A87" s="164"/>
      <c r="B87" s="164"/>
      <c r="C87" s="164"/>
      <c r="D87" s="164"/>
      <c r="E87" s="164"/>
      <c r="F87" s="164"/>
      <c r="G87" s="164"/>
      <c r="H87" s="164"/>
      <c r="I87" s="164"/>
    </row>
    <row r="88" spans="1:9" x14ac:dyDescent="0.2">
      <c r="A88" s="164"/>
      <c r="B88" s="164"/>
      <c r="C88" s="164"/>
      <c r="D88" s="164"/>
      <c r="E88" s="164"/>
      <c r="F88" s="164"/>
      <c r="G88" s="164"/>
      <c r="H88" s="164"/>
      <c r="I88" s="164"/>
    </row>
    <row r="89" spans="1:9" x14ac:dyDescent="0.2">
      <c r="A89" s="164"/>
      <c r="B89" s="164"/>
      <c r="C89" s="164"/>
      <c r="D89" s="164"/>
      <c r="E89" s="164"/>
      <c r="F89" s="164"/>
      <c r="G89" s="164"/>
      <c r="H89" s="164"/>
      <c r="I89" s="164"/>
    </row>
    <row r="90" spans="1:9" ht="13.5" thickBot="1" x14ac:dyDescent="0.25">
      <c r="A90" s="47"/>
      <c r="B90" s="48"/>
      <c r="C90" s="47"/>
      <c r="D90" s="9"/>
      <c r="E90" s="9"/>
      <c r="F90" s="9"/>
      <c r="G90" s="9"/>
      <c r="H90" s="9"/>
      <c r="I90" s="9"/>
    </row>
    <row r="91" spans="1:9" ht="26.25" thickBot="1" x14ac:dyDescent="0.25">
      <c r="A91" s="49"/>
      <c r="B91" s="50"/>
      <c r="C91" s="51" t="s">
        <v>14</v>
      </c>
      <c r="D91" s="51" t="s">
        <v>105</v>
      </c>
      <c r="E91" s="51" t="s">
        <v>106</v>
      </c>
      <c r="F91" s="52" t="s">
        <v>107</v>
      </c>
      <c r="G91" s="53" t="s">
        <v>15</v>
      </c>
      <c r="H91" s="9"/>
      <c r="I91" s="9"/>
    </row>
    <row r="92" spans="1:9" ht="13.5" thickBot="1" x14ac:dyDescent="0.25">
      <c r="A92" s="54" t="s">
        <v>23</v>
      </c>
      <c r="B92" s="55"/>
      <c r="C92" s="56">
        <f>B81/B72</f>
        <v>0</v>
      </c>
      <c r="D92" s="56">
        <f>C81/C72</f>
        <v>1.1514923941487996</v>
      </c>
      <c r="E92" s="56">
        <f>D81/D72</f>
        <v>7.6803286911650801</v>
      </c>
      <c r="F92" s="56">
        <f>E81/E72</f>
        <v>1.3637057386895934</v>
      </c>
      <c r="G92" s="57">
        <f>F81/F72</f>
        <v>1.0224154406763102</v>
      </c>
      <c r="H92" s="9"/>
      <c r="I92" s="9"/>
    </row>
    <row r="93" spans="1:9" ht="13.5" thickBot="1" x14ac:dyDescent="0.25">
      <c r="A93" s="47"/>
      <c r="B93" s="58"/>
      <c r="C93" s="59"/>
      <c r="D93" s="9"/>
      <c r="E93" s="9"/>
      <c r="F93" s="9"/>
      <c r="G93" s="9"/>
      <c r="H93" s="9"/>
      <c r="I93" s="9"/>
    </row>
    <row r="94" spans="1:9" ht="26.45" customHeight="1" thickBot="1" x14ac:dyDescent="0.25">
      <c r="A94" s="47" t="s">
        <v>112</v>
      </c>
      <c r="B94" s="210" t="s">
        <v>25</v>
      </c>
      <c r="C94" s="211"/>
      <c r="D94" s="170" t="s">
        <v>22</v>
      </c>
      <c r="E94" s="171"/>
      <c r="F94" s="172" t="s">
        <v>23</v>
      </c>
      <c r="G94" s="173"/>
      <c r="H94" s="9"/>
      <c r="I94" s="9"/>
    </row>
    <row r="95" spans="1:9" ht="25.5" x14ac:dyDescent="0.2">
      <c r="A95" s="47"/>
      <c r="B95" s="60">
        <f>F72</f>
        <v>0.15</v>
      </c>
      <c r="C95" s="61" t="str">
        <f>F71</f>
        <v>Market Port.</v>
      </c>
      <c r="D95" s="62">
        <f>C81</f>
        <v>0.20035967658189111</v>
      </c>
      <c r="E95" s="63" t="str">
        <f>C80</f>
        <v>Alta Inds.</v>
      </c>
      <c r="F95" s="64">
        <f>E92</f>
        <v>7.6803286911650801</v>
      </c>
      <c r="G95" s="65" t="str">
        <f>E91</f>
        <v>Repo Men</v>
      </c>
      <c r="H95" s="9"/>
      <c r="I95" s="9"/>
    </row>
    <row r="96" spans="1:9" ht="25.5" x14ac:dyDescent="0.2">
      <c r="A96" s="47"/>
      <c r="B96" s="66">
        <f>C72</f>
        <v>0.17399999999999999</v>
      </c>
      <c r="C96" s="67" t="str">
        <f>C71</f>
        <v>Alta Inds.</v>
      </c>
      <c r="D96" s="68">
        <f>E81</f>
        <v>0.1881913919391639</v>
      </c>
      <c r="E96" s="69" t="str">
        <f>E80</f>
        <v>American Foam</v>
      </c>
      <c r="F96" s="70">
        <f>F92</f>
        <v>1.3637057386895934</v>
      </c>
      <c r="G96" s="71" t="str">
        <f>F91</f>
        <v>American Foam</v>
      </c>
      <c r="H96" s="9"/>
      <c r="I96" s="9"/>
    </row>
    <row r="97" spans="1:9" ht="25.5" x14ac:dyDescent="0.2">
      <c r="A97" s="47"/>
      <c r="B97" s="66">
        <f>E72</f>
        <v>0.13800000000000001</v>
      </c>
      <c r="C97" s="72" t="str">
        <f>E71</f>
        <v>American Foam</v>
      </c>
      <c r="D97" s="68">
        <f>F81</f>
        <v>0.15336231610144652</v>
      </c>
      <c r="E97" s="69" t="str">
        <f>F80</f>
        <v>Market Port.</v>
      </c>
      <c r="F97" s="70">
        <f>D92</f>
        <v>1.1514923941487996</v>
      </c>
      <c r="G97" s="71" t="str">
        <f>D91</f>
        <v>Alta Inds.</v>
      </c>
      <c r="H97" s="9"/>
      <c r="I97" s="9"/>
    </row>
    <row r="98" spans="1:9" ht="25.5" x14ac:dyDescent="0.2">
      <c r="A98" s="9"/>
      <c r="B98" s="66">
        <f>D72</f>
        <v>1.7399999999999999E-2</v>
      </c>
      <c r="C98" s="73" t="str">
        <f>D71</f>
        <v>Repo Men</v>
      </c>
      <c r="D98" s="68">
        <f>D81</f>
        <v>0.13363771922627238</v>
      </c>
      <c r="E98" s="69" t="str">
        <f>D80</f>
        <v>Repo Men</v>
      </c>
      <c r="F98" s="70">
        <f>G92</f>
        <v>1.0224154406763102</v>
      </c>
      <c r="G98" s="71" t="str">
        <f>G91</f>
        <v>Market Port.</v>
      </c>
      <c r="H98" s="9"/>
      <c r="I98" s="9"/>
    </row>
    <row r="99" spans="1:9" ht="13.5" thickBot="1" x14ac:dyDescent="0.25">
      <c r="B99" s="74">
        <f>B72</f>
        <v>0.08</v>
      </c>
      <c r="C99" s="75" t="str">
        <f>B80</f>
        <v>T-Bills</v>
      </c>
      <c r="D99" s="76">
        <f>B81</f>
        <v>0</v>
      </c>
      <c r="E99" s="77" t="str">
        <f>B80</f>
        <v>T-Bills</v>
      </c>
      <c r="F99" s="78">
        <f>C92</f>
        <v>0</v>
      </c>
      <c r="G99" s="79" t="str">
        <f>C91</f>
        <v>T-Bills</v>
      </c>
      <c r="H99" s="9"/>
      <c r="I99" s="9"/>
    </row>
    <row r="100" spans="1:9" x14ac:dyDescent="0.2">
      <c r="H100" s="9"/>
      <c r="I100" s="9"/>
    </row>
    <row r="101" spans="1:9" x14ac:dyDescent="0.2">
      <c r="A101" s="9"/>
      <c r="B101" s="9"/>
      <c r="C101" s="9"/>
      <c r="D101" s="9"/>
      <c r="E101" s="9"/>
      <c r="F101" s="9"/>
      <c r="G101" s="9"/>
      <c r="H101" s="9"/>
      <c r="I101" s="9"/>
    </row>
    <row r="102" spans="1:9" x14ac:dyDescent="0.2">
      <c r="A102" s="169" t="s">
        <v>120</v>
      </c>
      <c r="B102" s="164"/>
      <c r="C102" s="164"/>
      <c r="D102" s="164"/>
      <c r="E102" s="164"/>
      <c r="F102" s="164"/>
      <c r="G102" s="164"/>
      <c r="H102" s="164"/>
      <c r="I102" s="164"/>
    </row>
    <row r="103" spans="1:9" x14ac:dyDescent="0.2">
      <c r="A103" s="169" t="s">
        <v>113</v>
      </c>
      <c r="B103" s="169"/>
      <c r="C103" s="169"/>
      <c r="D103" s="169"/>
      <c r="E103" s="169"/>
      <c r="F103" s="169"/>
      <c r="G103" s="169"/>
      <c r="H103" s="169"/>
      <c r="I103" s="169"/>
    </row>
    <row r="104" spans="1:9" x14ac:dyDescent="0.2">
      <c r="A104" s="169"/>
      <c r="B104" s="169"/>
      <c r="C104" s="169"/>
      <c r="D104" s="169"/>
      <c r="E104" s="169"/>
      <c r="F104" s="169"/>
      <c r="G104" s="169"/>
      <c r="H104" s="169"/>
      <c r="I104" s="169"/>
    </row>
    <row r="106" spans="1:9" x14ac:dyDescent="0.2">
      <c r="A106" s="169" t="s">
        <v>141</v>
      </c>
      <c r="B106" s="164"/>
      <c r="C106" s="164"/>
      <c r="D106" s="164"/>
      <c r="E106" s="164"/>
      <c r="F106" s="164"/>
      <c r="G106" s="164"/>
      <c r="H106" s="164"/>
      <c r="I106" s="164"/>
    </row>
    <row r="107" spans="1:9" x14ac:dyDescent="0.2">
      <c r="A107" s="164"/>
      <c r="B107" s="164"/>
      <c r="C107" s="164"/>
      <c r="D107" s="164"/>
      <c r="E107" s="164"/>
      <c r="F107" s="164"/>
      <c r="G107" s="164"/>
      <c r="H107" s="164"/>
      <c r="I107" s="164"/>
    </row>
    <row r="109" spans="1:9" x14ac:dyDescent="0.2">
      <c r="A109" s="7" t="s">
        <v>29</v>
      </c>
      <c r="B109" s="3"/>
      <c r="C109" s="3"/>
      <c r="D109" s="3"/>
      <c r="E109" s="3"/>
      <c r="F109" s="3"/>
    </row>
    <row r="110" spans="1:9" x14ac:dyDescent="0.2">
      <c r="A110" s="3"/>
      <c r="B110" s="3"/>
      <c r="C110" s="3"/>
      <c r="D110" s="3"/>
      <c r="E110" s="3"/>
      <c r="F110" s="3"/>
    </row>
    <row r="111" spans="1:9" x14ac:dyDescent="0.2">
      <c r="A111" s="178" t="s">
        <v>30</v>
      </c>
      <c r="B111" s="164"/>
      <c r="C111" s="164"/>
      <c r="D111" s="164"/>
      <c r="E111" s="164"/>
      <c r="F111" s="164"/>
      <c r="G111" s="164"/>
      <c r="H111" s="164"/>
      <c r="I111" s="164"/>
    </row>
    <row r="112" spans="1:9" x14ac:dyDescent="0.2">
      <c r="A112" s="164"/>
      <c r="B112" s="164"/>
      <c r="C112" s="164"/>
      <c r="D112" s="164"/>
      <c r="E112" s="164"/>
      <c r="F112" s="164"/>
      <c r="G112" s="164"/>
      <c r="H112" s="164"/>
      <c r="I112" s="164"/>
    </row>
    <row r="113" spans="1:13" x14ac:dyDescent="0.2">
      <c r="A113" s="178" t="s">
        <v>31</v>
      </c>
      <c r="B113" s="164"/>
      <c r="C113" s="164"/>
      <c r="D113" s="164"/>
      <c r="E113" s="164"/>
      <c r="F113" s="164"/>
      <c r="G113" s="164"/>
      <c r="H113" s="164"/>
      <c r="I113" s="164"/>
    </row>
    <row r="114" spans="1:13" x14ac:dyDescent="0.2">
      <c r="A114" s="3"/>
      <c r="B114" s="3"/>
      <c r="C114" s="3"/>
      <c r="D114" s="3"/>
      <c r="E114" s="3"/>
      <c r="F114" s="3"/>
    </row>
    <row r="115" spans="1:13" x14ac:dyDescent="0.2">
      <c r="A115" s="3"/>
      <c r="B115" s="202" t="s">
        <v>33</v>
      </c>
      <c r="C115" s="202" t="s">
        <v>25</v>
      </c>
      <c r="D115" s="3"/>
      <c r="E115" s="3"/>
      <c r="F115" s="3"/>
    </row>
    <row r="116" spans="1:13" ht="13.15" customHeight="1" x14ac:dyDescent="0.2">
      <c r="A116" s="80" t="s">
        <v>32</v>
      </c>
      <c r="B116" s="207"/>
      <c r="C116" s="207"/>
      <c r="D116" s="3"/>
      <c r="E116" s="80" t="s">
        <v>46</v>
      </c>
      <c r="F116" s="80"/>
    </row>
    <row r="117" spans="1:13" x14ac:dyDescent="0.2">
      <c r="A117" s="3" t="s">
        <v>105</v>
      </c>
      <c r="B117" s="26">
        <v>0.5</v>
      </c>
      <c r="C117" s="81">
        <f>C72</f>
        <v>0.17399999999999999</v>
      </c>
      <c r="D117" s="3"/>
      <c r="E117" s="3" t="s">
        <v>17</v>
      </c>
      <c r="F117" s="82">
        <f>(D21+E21)/2</f>
        <v>3.0000000000000013E-2</v>
      </c>
    </row>
    <row r="118" spans="1:13" x14ac:dyDescent="0.2">
      <c r="A118" s="3" t="s">
        <v>106</v>
      </c>
      <c r="B118" s="26">
        <v>0.5</v>
      </c>
      <c r="C118" s="81">
        <f>D72</f>
        <v>1.7399999999999999E-2</v>
      </c>
      <c r="D118" s="3"/>
      <c r="E118" s="3" t="s">
        <v>47</v>
      </c>
      <c r="F118" s="82">
        <f>(D22+E22)/2</f>
        <v>6.3500000000000001E-2</v>
      </c>
    </row>
    <row r="119" spans="1:13" x14ac:dyDescent="0.2">
      <c r="A119" s="3"/>
      <c r="B119" s="26"/>
      <c r="C119" s="81"/>
      <c r="D119" s="3"/>
      <c r="E119" s="3" t="s">
        <v>19</v>
      </c>
      <c r="F119" s="82">
        <f>(D23+E23)/2</f>
        <v>0.1</v>
      </c>
    </row>
    <row r="120" spans="1:13" ht="14.25" x14ac:dyDescent="0.25">
      <c r="A120" s="3" t="s">
        <v>132</v>
      </c>
      <c r="B120" s="83">
        <f>(B117*C117)+(B118*C118)</f>
        <v>9.5699999999999993E-2</v>
      </c>
      <c r="C120" s="81"/>
      <c r="D120" s="3"/>
      <c r="E120" s="3" t="s">
        <v>20</v>
      </c>
      <c r="F120" s="82">
        <f>(D24+E24)/2</f>
        <v>0.12499999999999999</v>
      </c>
    </row>
    <row r="121" spans="1:13" x14ac:dyDescent="0.2">
      <c r="A121" s="3" t="s">
        <v>45</v>
      </c>
      <c r="B121" s="83">
        <f>(((F117-B120)^2*B21)+((F118-B120)^2*B22)+((F119-B120)^2*B23)+((F120-B120)^2*B24)+((F121-B120)^2*B25))^0.5</f>
        <v>3.3361055139188862E-2</v>
      </c>
      <c r="C121" s="3"/>
      <c r="D121" s="3"/>
      <c r="E121" s="3" t="s">
        <v>21</v>
      </c>
      <c r="F121" s="82">
        <f>(D25+E25)/2</f>
        <v>0.15</v>
      </c>
    </row>
    <row r="122" spans="1:13" x14ac:dyDescent="0.2">
      <c r="A122" s="3" t="s">
        <v>23</v>
      </c>
      <c r="B122" s="84">
        <f>B121/B120</f>
        <v>0.3486003671806569</v>
      </c>
      <c r="C122" s="85"/>
      <c r="D122" s="3"/>
      <c r="E122" s="3"/>
      <c r="F122" s="3"/>
    </row>
    <row r="123" spans="1:13" x14ac:dyDescent="0.2">
      <c r="A123" s="169" t="s">
        <v>72</v>
      </c>
      <c r="B123" s="181"/>
      <c r="C123" s="181"/>
      <c r="D123" s="181"/>
      <c r="E123" s="181"/>
      <c r="F123" s="181"/>
      <c r="G123" s="181"/>
      <c r="H123" s="181"/>
      <c r="I123" s="181"/>
      <c r="K123" s="3"/>
      <c r="L123" s="27"/>
      <c r="M123" s="86"/>
    </row>
    <row r="124" spans="1:13" x14ac:dyDescent="0.2">
      <c r="A124" s="181"/>
      <c r="B124" s="181"/>
      <c r="C124" s="181"/>
      <c r="D124" s="181"/>
      <c r="E124" s="181"/>
      <c r="F124" s="181"/>
      <c r="G124" s="181"/>
      <c r="H124" s="181"/>
      <c r="I124" s="181"/>
      <c r="K124" s="3"/>
      <c r="L124" s="27"/>
      <c r="M124" s="86"/>
    </row>
    <row r="125" spans="1:13" x14ac:dyDescent="0.2">
      <c r="A125" s="181"/>
      <c r="B125" s="181"/>
      <c r="C125" s="181"/>
      <c r="D125" s="181"/>
      <c r="E125" s="181"/>
      <c r="F125" s="181"/>
      <c r="G125" s="181"/>
      <c r="H125" s="181"/>
      <c r="I125" s="181"/>
      <c r="K125" s="3"/>
      <c r="L125" s="27"/>
      <c r="M125" s="86"/>
    </row>
    <row r="126" spans="1:13" x14ac:dyDescent="0.2">
      <c r="A126" s="181"/>
      <c r="B126" s="181"/>
      <c r="C126" s="181"/>
      <c r="D126" s="181"/>
      <c r="E126" s="181"/>
      <c r="F126" s="181"/>
      <c r="G126" s="181"/>
      <c r="H126" s="181"/>
      <c r="I126" s="181"/>
    </row>
    <row r="127" spans="1:13" x14ac:dyDescent="0.2">
      <c r="A127" s="7"/>
      <c r="B127" s="3"/>
      <c r="D127" s="3"/>
      <c r="E127" s="3"/>
      <c r="F127" s="3"/>
    </row>
    <row r="128" spans="1:13" x14ac:dyDescent="0.2">
      <c r="A128" s="24" t="s">
        <v>93</v>
      </c>
      <c r="B128" s="3"/>
      <c r="C128" s="3"/>
      <c r="D128" s="3"/>
      <c r="E128" s="3"/>
      <c r="F128" s="3"/>
    </row>
    <row r="129" spans="1:11" x14ac:dyDescent="0.2">
      <c r="A129" s="178" t="s">
        <v>82</v>
      </c>
      <c r="B129" s="164"/>
      <c r="C129" s="164"/>
      <c r="D129" s="164"/>
      <c r="E129" s="164"/>
      <c r="F129" s="164"/>
      <c r="G129" s="164"/>
      <c r="H129" s="164"/>
      <c r="I129" s="164"/>
      <c r="K129" s="8"/>
    </row>
    <row r="130" spans="1:11" x14ac:dyDescent="0.2">
      <c r="A130" s="164"/>
      <c r="B130" s="164"/>
      <c r="C130" s="164"/>
      <c r="D130" s="164"/>
      <c r="E130" s="164"/>
      <c r="F130" s="164"/>
      <c r="G130" s="164"/>
      <c r="H130" s="164"/>
      <c r="I130" s="164"/>
      <c r="K130" s="8"/>
    </row>
    <row r="131" spans="1:11" x14ac:dyDescent="0.2">
      <c r="A131" s="164"/>
      <c r="B131" s="164"/>
      <c r="C131" s="164"/>
      <c r="D131" s="164"/>
      <c r="E131" s="164"/>
      <c r="F131" s="164"/>
      <c r="G131" s="164"/>
      <c r="H131" s="164"/>
      <c r="I131" s="164"/>
      <c r="K131" s="8"/>
    </row>
    <row r="132" spans="1:11" x14ac:dyDescent="0.2">
      <c r="A132" s="164"/>
      <c r="B132" s="164"/>
      <c r="C132" s="164"/>
      <c r="D132" s="164"/>
      <c r="E132" s="164"/>
      <c r="F132" s="164"/>
      <c r="G132" s="164"/>
      <c r="H132" s="164"/>
      <c r="I132" s="164"/>
      <c r="K132" s="8"/>
    </row>
    <row r="133" spans="1:11" x14ac:dyDescent="0.2">
      <c r="A133" s="164"/>
      <c r="B133" s="164"/>
      <c r="C133" s="164"/>
      <c r="D133" s="164"/>
      <c r="E133" s="164"/>
      <c r="F133" s="164"/>
      <c r="G133" s="164"/>
      <c r="H133" s="164"/>
      <c r="I133" s="164"/>
      <c r="K133" s="8"/>
    </row>
    <row r="134" spans="1:11" x14ac:dyDescent="0.2">
      <c r="A134" s="164"/>
      <c r="B134" s="164"/>
      <c r="C134" s="164"/>
      <c r="D134" s="164"/>
      <c r="E134" s="164"/>
      <c r="F134" s="164"/>
      <c r="G134" s="164"/>
      <c r="H134" s="164"/>
      <c r="I134" s="164"/>
      <c r="K134" s="8"/>
    </row>
    <row r="135" spans="1:11" x14ac:dyDescent="0.2">
      <c r="A135" s="3"/>
      <c r="B135" s="26" t="s">
        <v>121</v>
      </c>
      <c r="C135" s="26" t="s">
        <v>123</v>
      </c>
      <c r="D135" s="87" t="s">
        <v>34</v>
      </c>
      <c r="E135" s="3"/>
      <c r="F135" s="3"/>
    </row>
    <row r="136" spans="1:11" x14ac:dyDescent="0.2">
      <c r="A136" s="88" t="s">
        <v>35</v>
      </c>
      <c r="B136" s="88" t="s">
        <v>122</v>
      </c>
      <c r="C136" s="88" t="s">
        <v>122</v>
      </c>
      <c r="D136" s="80" t="s">
        <v>36</v>
      </c>
      <c r="E136" s="3"/>
      <c r="F136" s="3"/>
    </row>
    <row r="137" spans="1:11" x14ac:dyDescent="0.2">
      <c r="A137" s="26">
        <f t="shared" ref="A137:A139" si="0">A138-1</f>
        <v>2008</v>
      </c>
      <c r="B137" s="89">
        <v>0.4</v>
      </c>
      <c r="C137" s="89">
        <v>-0.1</v>
      </c>
      <c r="D137" s="89">
        <f>0.5*B137+0.5*C137</f>
        <v>0.15000000000000002</v>
      </c>
      <c r="E137" s="3"/>
      <c r="F137" s="3"/>
    </row>
    <row r="138" spans="1:11" x14ac:dyDescent="0.2">
      <c r="A138" s="26">
        <f t="shared" si="0"/>
        <v>2009</v>
      </c>
      <c r="B138" s="89">
        <v>-0.1</v>
      </c>
      <c r="C138" s="89">
        <v>0.4</v>
      </c>
      <c r="D138" s="89">
        <f>0.5*B138+0.5*C138</f>
        <v>0.15000000000000002</v>
      </c>
      <c r="E138" s="3"/>
      <c r="F138" s="3"/>
    </row>
    <row r="139" spans="1:11" x14ac:dyDescent="0.2">
      <c r="A139" s="26">
        <f t="shared" si="0"/>
        <v>2010</v>
      </c>
      <c r="B139" s="89">
        <v>0.35</v>
      </c>
      <c r="C139" s="89">
        <v>-0.05</v>
      </c>
      <c r="D139" s="89">
        <f>0.5*B139+0.5*C139</f>
        <v>0.15</v>
      </c>
      <c r="E139" s="3"/>
      <c r="F139" s="3"/>
    </row>
    <row r="140" spans="1:11" x14ac:dyDescent="0.2">
      <c r="A140" s="26">
        <f>A141-1</f>
        <v>2011</v>
      </c>
      <c r="B140" s="89">
        <v>-0.05</v>
      </c>
      <c r="C140" s="89">
        <v>0.35</v>
      </c>
      <c r="D140" s="89">
        <f>0.5*B140+0.5*C140</f>
        <v>0.15</v>
      </c>
      <c r="E140" s="3"/>
      <c r="F140" s="3"/>
    </row>
    <row r="141" spans="1:11" ht="13.5" thickBot="1" x14ac:dyDescent="0.25">
      <c r="A141" s="26">
        <v>2012</v>
      </c>
      <c r="B141" s="89">
        <v>0.15</v>
      </c>
      <c r="C141" s="89">
        <v>0.15</v>
      </c>
      <c r="D141" s="89">
        <f>0.5*B141+0.5*C141</f>
        <v>0.15</v>
      </c>
      <c r="E141" s="3"/>
      <c r="F141" s="3"/>
    </row>
    <row r="142" spans="1:11" ht="13.5" thickBot="1" x14ac:dyDescent="0.25">
      <c r="A142" s="90" t="s">
        <v>125</v>
      </c>
      <c r="B142" s="91">
        <f>AVERAGE(B137:B141)</f>
        <v>0.15</v>
      </c>
      <c r="C142" s="91">
        <f>AVERAGE(C137:C141)</f>
        <v>0.15000000000000002</v>
      </c>
      <c r="D142" s="92">
        <f>AVERAGE(D137:D141)</f>
        <v>0.15000000000000002</v>
      </c>
      <c r="E142" s="3"/>
      <c r="F142" s="3"/>
    </row>
    <row r="143" spans="1:11" ht="13.5" thickTop="1" x14ac:dyDescent="0.2">
      <c r="A143" s="93" t="s">
        <v>124</v>
      </c>
      <c r="B143" s="94">
        <f>STDEV(B137:B141)</f>
        <v>0.22638462845343546</v>
      </c>
      <c r="C143" s="94">
        <f>STDEV(C137:C141)</f>
        <v>0.22638462845343543</v>
      </c>
      <c r="D143" s="95">
        <f>STDEV(D137:D141)</f>
        <v>2.4037033579794548E-17</v>
      </c>
      <c r="E143" s="3"/>
      <c r="F143" s="3"/>
    </row>
    <row r="144" spans="1:11" ht="13.5" thickBot="1" x14ac:dyDescent="0.25">
      <c r="A144" s="96" t="s">
        <v>39</v>
      </c>
      <c r="B144" s="97"/>
      <c r="C144" s="97"/>
      <c r="D144" s="98">
        <f>CORREL(B137:B141,C137:C141)</f>
        <v>-1.0000000000000002</v>
      </c>
      <c r="E144" s="3"/>
      <c r="F144" s="3"/>
    </row>
    <row r="145" spans="1:11" x14ac:dyDescent="0.2">
      <c r="A145" s="3"/>
      <c r="B145" s="99"/>
      <c r="C145" s="99"/>
      <c r="D145" s="100"/>
      <c r="E145" s="3"/>
      <c r="F145" s="3"/>
    </row>
    <row r="146" spans="1:11" x14ac:dyDescent="0.2">
      <c r="A146" s="178" t="s">
        <v>83</v>
      </c>
      <c r="B146" s="164"/>
      <c r="C146" s="164"/>
      <c r="D146" s="164"/>
      <c r="E146" s="164"/>
      <c r="F146" s="164"/>
      <c r="G146" s="164"/>
      <c r="H146" s="164"/>
      <c r="I146" s="164"/>
    </row>
    <row r="147" spans="1:11" x14ac:dyDescent="0.2">
      <c r="A147" s="164"/>
      <c r="B147" s="164"/>
      <c r="C147" s="164"/>
      <c r="D147" s="164"/>
      <c r="E147" s="164"/>
      <c r="F147" s="164"/>
      <c r="G147" s="164"/>
      <c r="H147" s="164"/>
      <c r="I147" s="164"/>
      <c r="K147" s="8"/>
    </row>
    <row r="148" spans="1:11" x14ac:dyDescent="0.2">
      <c r="A148" s="164"/>
      <c r="B148" s="164"/>
      <c r="C148" s="164"/>
      <c r="D148" s="164"/>
      <c r="E148" s="164"/>
      <c r="F148" s="164"/>
      <c r="G148" s="164"/>
      <c r="H148" s="164"/>
      <c r="I148" s="164"/>
      <c r="K148" s="8"/>
    </row>
    <row r="149" spans="1:11" x14ac:dyDescent="0.2">
      <c r="A149" s="164"/>
      <c r="B149" s="164"/>
      <c r="C149" s="164"/>
      <c r="D149" s="164"/>
      <c r="E149" s="164"/>
      <c r="F149" s="164"/>
      <c r="G149" s="164"/>
      <c r="H149" s="164"/>
      <c r="I149" s="164"/>
    </row>
    <row r="150" spans="1:11" x14ac:dyDescent="0.2">
      <c r="A150" s="3"/>
      <c r="B150" s="3"/>
      <c r="C150" s="3"/>
      <c r="D150" s="3"/>
      <c r="E150" s="3"/>
      <c r="F150" s="3"/>
    </row>
    <row r="151" spans="1:11" x14ac:dyDescent="0.2">
      <c r="A151" s="163" t="s">
        <v>133</v>
      </c>
      <c r="B151" s="164"/>
      <c r="C151" s="164"/>
      <c r="D151" s="164"/>
      <c r="E151" s="164"/>
      <c r="F151" s="164"/>
      <c r="G151" s="164"/>
      <c r="H151" s="164"/>
      <c r="I151" s="164"/>
    </row>
    <row r="152" spans="1:11" x14ac:dyDescent="0.2">
      <c r="A152" s="164"/>
      <c r="B152" s="164"/>
      <c r="C152" s="164"/>
      <c r="D152" s="164"/>
      <c r="E152" s="164"/>
      <c r="F152" s="164"/>
      <c r="G152" s="164"/>
      <c r="H152" s="164"/>
      <c r="I152" s="164"/>
    </row>
    <row r="153" spans="1:11" x14ac:dyDescent="0.2">
      <c r="A153" s="9"/>
      <c r="B153" s="26" t="s">
        <v>123</v>
      </c>
      <c r="C153" s="87" t="s">
        <v>126</v>
      </c>
      <c r="D153" s="9"/>
      <c r="E153" s="9"/>
      <c r="F153" s="9"/>
      <c r="G153" s="9"/>
      <c r="H153" s="9"/>
      <c r="I153" s="9"/>
    </row>
    <row r="154" spans="1:11" x14ac:dyDescent="0.2">
      <c r="A154" s="88" t="s">
        <v>35</v>
      </c>
      <c r="B154" s="88" t="s">
        <v>122</v>
      </c>
      <c r="C154" s="88" t="s">
        <v>122</v>
      </c>
      <c r="D154" s="88" t="s">
        <v>40</v>
      </c>
      <c r="E154" s="3"/>
      <c r="F154" s="3"/>
    </row>
    <row r="155" spans="1:11" x14ac:dyDescent="0.2">
      <c r="A155" s="26">
        <f t="shared" ref="A155:A158" si="1">A137</f>
        <v>2008</v>
      </c>
      <c r="B155" s="89">
        <v>-0.1</v>
      </c>
      <c r="C155" s="89">
        <v>-0.1</v>
      </c>
      <c r="D155" s="89">
        <f>0.5*B155+0.5*C155</f>
        <v>-0.1</v>
      </c>
      <c r="E155" s="3"/>
      <c r="F155" s="3"/>
    </row>
    <row r="156" spans="1:11" x14ac:dyDescent="0.2">
      <c r="A156" s="26">
        <f t="shared" si="1"/>
        <v>2009</v>
      </c>
      <c r="B156" s="89">
        <v>0.4</v>
      </c>
      <c r="C156" s="89">
        <v>0.4</v>
      </c>
      <c r="D156" s="89">
        <f>0.5*B156+0.5*C156</f>
        <v>0.4</v>
      </c>
      <c r="E156" s="3"/>
      <c r="F156" s="3"/>
    </row>
    <row r="157" spans="1:11" x14ac:dyDescent="0.2">
      <c r="A157" s="26">
        <f t="shared" si="1"/>
        <v>2010</v>
      </c>
      <c r="B157" s="89">
        <v>-0.05</v>
      </c>
      <c r="C157" s="89">
        <v>-0.05</v>
      </c>
      <c r="D157" s="89">
        <f>0.5*B157+0.5*C157</f>
        <v>-0.05</v>
      </c>
      <c r="E157" s="3"/>
      <c r="F157" s="3"/>
    </row>
    <row r="158" spans="1:11" x14ac:dyDescent="0.2">
      <c r="A158" s="26">
        <f t="shared" si="1"/>
        <v>2011</v>
      </c>
      <c r="B158" s="89">
        <v>0.35</v>
      </c>
      <c r="C158" s="89">
        <v>0.35</v>
      </c>
      <c r="D158" s="89">
        <f>0.5*B158+0.5*C158</f>
        <v>0.35</v>
      </c>
      <c r="E158" s="3"/>
      <c r="F158" s="3"/>
    </row>
    <row r="159" spans="1:11" ht="13.5" thickBot="1" x14ac:dyDescent="0.25">
      <c r="A159" s="26">
        <f>A141</f>
        <v>2012</v>
      </c>
      <c r="B159" s="89">
        <v>0.15</v>
      </c>
      <c r="C159" s="89">
        <v>0.15</v>
      </c>
      <c r="D159" s="89">
        <f>0.5*B159+0.5*C159</f>
        <v>0.15</v>
      </c>
      <c r="E159" s="3"/>
      <c r="F159" s="3"/>
    </row>
    <row r="160" spans="1:11" ht="13.5" thickBot="1" x14ac:dyDescent="0.25">
      <c r="A160" s="90" t="s">
        <v>37</v>
      </c>
      <c r="B160" s="91">
        <f>AVERAGE(B155:B159)</f>
        <v>0.15000000000000002</v>
      </c>
      <c r="C160" s="91">
        <f>AVERAGE(C155:C159)</f>
        <v>0.15000000000000002</v>
      </c>
      <c r="D160" s="92">
        <f>AVERAGE(D155:D159)</f>
        <v>0.15000000000000002</v>
      </c>
      <c r="E160" s="3"/>
      <c r="F160" s="3"/>
    </row>
    <row r="161" spans="1:9" ht="13.5" thickTop="1" x14ac:dyDescent="0.2">
      <c r="A161" s="93" t="s">
        <v>38</v>
      </c>
      <c r="B161" s="94">
        <f>STDEV(B155:B159)</f>
        <v>0.22638462845343543</v>
      </c>
      <c r="C161" s="94">
        <f>STDEV(C155:C159)</f>
        <v>0.22638462845343543</v>
      </c>
      <c r="D161" s="95">
        <f>STDEV(D155:D159)</f>
        <v>0.22638462845343543</v>
      </c>
      <c r="E161" s="3"/>
      <c r="F161" s="3"/>
    </row>
    <row r="162" spans="1:9" ht="13.5" thickBot="1" x14ac:dyDescent="0.25">
      <c r="A162" s="96" t="s">
        <v>39</v>
      </c>
      <c r="B162" s="97"/>
      <c r="C162" s="97"/>
      <c r="D162" s="101">
        <f>CORREL(B155:B159,C155:C159)</f>
        <v>1</v>
      </c>
      <c r="E162" s="3"/>
      <c r="F162" s="3"/>
    </row>
    <row r="163" spans="1:9" x14ac:dyDescent="0.2">
      <c r="A163" s="3"/>
      <c r="B163" s="99"/>
      <c r="C163" s="99"/>
      <c r="D163" s="100"/>
      <c r="E163" s="3"/>
      <c r="F163" s="3"/>
    </row>
    <row r="164" spans="1:9" x14ac:dyDescent="0.2">
      <c r="A164" s="178" t="s">
        <v>41</v>
      </c>
      <c r="B164" s="164"/>
      <c r="C164" s="164"/>
      <c r="D164" s="164"/>
      <c r="E164" s="164"/>
      <c r="F164" s="164"/>
      <c r="G164" s="164"/>
      <c r="H164" s="164"/>
      <c r="I164" s="164"/>
    </row>
    <row r="165" spans="1:9" x14ac:dyDescent="0.2">
      <c r="A165" s="3"/>
      <c r="B165" s="99"/>
      <c r="C165" s="99"/>
      <c r="D165" s="100"/>
      <c r="E165" s="3"/>
      <c r="F165" s="3"/>
    </row>
    <row r="166" spans="1:9" x14ac:dyDescent="0.2">
      <c r="A166" s="163" t="s">
        <v>134</v>
      </c>
      <c r="B166" s="164"/>
      <c r="C166" s="164"/>
      <c r="D166" s="164"/>
      <c r="E166" s="164"/>
      <c r="F166" s="164"/>
      <c r="G166" s="164"/>
      <c r="H166" s="164"/>
      <c r="I166" s="164"/>
    </row>
    <row r="167" spans="1:9" x14ac:dyDescent="0.2">
      <c r="A167" s="164"/>
      <c r="B167" s="164"/>
      <c r="C167" s="164"/>
      <c r="D167" s="164"/>
      <c r="E167" s="164"/>
      <c r="F167" s="164"/>
      <c r="G167" s="164"/>
      <c r="H167" s="164"/>
      <c r="I167" s="164"/>
    </row>
    <row r="168" spans="1:9" x14ac:dyDescent="0.2">
      <c r="A168" s="3"/>
      <c r="B168" s="26" t="s">
        <v>121</v>
      </c>
      <c r="C168" s="26" t="s">
        <v>127</v>
      </c>
      <c r="D168" s="3"/>
      <c r="E168" s="3"/>
      <c r="F168" s="3"/>
    </row>
    <row r="169" spans="1:9" x14ac:dyDescent="0.2">
      <c r="A169" s="88" t="s">
        <v>35</v>
      </c>
      <c r="B169" s="88" t="s">
        <v>122</v>
      </c>
      <c r="C169" s="88" t="s">
        <v>122</v>
      </c>
      <c r="D169" s="88" t="s">
        <v>42</v>
      </c>
      <c r="E169" s="3"/>
      <c r="F169" s="3"/>
    </row>
    <row r="170" spans="1:9" x14ac:dyDescent="0.2">
      <c r="A170" s="26">
        <f t="shared" ref="A170:A173" si="2">A155</f>
        <v>2008</v>
      </c>
      <c r="B170" s="89">
        <v>0.4</v>
      </c>
      <c r="C170" s="89">
        <v>0.28000000000000003</v>
      </c>
      <c r="D170" s="89">
        <f>0.5*B170+0.5*C170</f>
        <v>0.34</v>
      </c>
      <c r="E170" s="3"/>
      <c r="F170" s="3"/>
    </row>
    <row r="171" spans="1:9" x14ac:dyDescent="0.2">
      <c r="A171" s="26">
        <f t="shared" si="2"/>
        <v>2009</v>
      </c>
      <c r="B171" s="89">
        <v>-0.1</v>
      </c>
      <c r="C171" s="89">
        <v>0.2</v>
      </c>
      <c r="D171" s="89">
        <f>0.5*B171+0.5*C171</f>
        <v>0.05</v>
      </c>
      <c r="E171" s="3"/>
      <c r="F171" s="3"/>
    </row>
    <row r="172" spans="1:9" x14ac:dyDescent="0.2">
      <c r="A172" s="26">
        <f t="shared" si="2"/>
        <v>2010</v>
      </c>
      <c r="B172" s="89">
        <v>0.35</v>
      </c>
      <c r="C172" s="89">
        <v>0.41</v>
      </c>
      <c r="D172" s="89">
        <f>0.5*B172+0.5*C172</f>
        <v>0.38</v>
      </c>
      <c r="E172" s="3"/>
      <c r="F172" s="3"/>
    </row>
    <row r="173" spans="1:9" x14ac:dyDescent="0.2">
      <c r="A173" s="26">
        <f t="shared" si="2"/>
        <v>2011</v>
      </c>
      <c r="B173" s="89">
        <v>-0.05</v>
      </c>
      <c r="C173" s="89">
        <v>-0.17</v>
      </c>
      <c r="D173" s="89">
        <f>0.5*B173+0.5*C173</f>
        <v>-0.11000000000000001</v>
      </c>
      <c r="E173" s="3"/>
      <c r="F173" s="3"/>
    </row>
    <row r="174" spans="1:9" ht="13.5" thickBot="1" x14ac:dyDescent="0.25">
      <c r="A174" s="26">
        <f>A159</f>
        <v>2012</v>
      </c>
      <c r="B174" s="89">
        <v>0.15</v>
      </c>
      <c r="C174" s="89">
        <v>0.03</v>
      </c>
      <c r="D174" s="89">
        <f>0.5*B174+0.5*C174</f>
        <v>0.09</v>
      </c>
      <c r="E174" s="3"/>
      <c r="F174" s="3"/>
    </row>
    <row r="175" spans="1:9" ht="13.5" thickBot="1" x14ac:dyDescent="0.25">
      <c r="A175" s="90" t="s">
        <v>37</v>
      </c>
      <c r="B175" s="91">
        <f>AVERAGE(B170:B174)</f>
        <v>0.15</v>
      </c>
      <c r="C175" s="91">
        <f>AVERAGE(C170:C174)</f>
        <v>0.15</v>
      </c>
      <c r="D175" s="92">
        <f>AVERAGE(D170:D174)</f>
        <v>0.15</v>
      </c>
      <c r="E175" s="3"/>
      <c r="F175" s="3"/>
    </row>
    <row r="176" spans="1:9" ht="13.5" thickTop="1" x14ac:dyDescent="0.2">
      <c r="A176" s="93" t="s">
        <v>38</v>
      </c>
      <c r="B176" s="94">
        <f>STDEV(B170:B174)</f>
        <v>0.22638462845343546</v>
      </c>
      <c r="C176" s="94">
        <f>STDEV(C170:C174)</f>
        <v>0.22572106680591422</v>
      </c>
      <c r="D176" s="95">
        <f>STDEV(D170:D174)</f>
        <v>0.2062765134473627</v>
      </c>
      <c r="E176" s="3"/>
      <c r="F176" s="3"/>
    </row>
    <row r="177" spans="1:11" ht="13.5" thickBot="1" x14ac:dyDescent="0.25">
      <c r="A177" s="96" t="s">
        <v>43</v>
      </c>
      <c r="B177" s="102"/>
      <c r="C177" s="102"/>
      <c r="D177" s="103">
        <f>CORREL(B170:B174,C170:C174)</f>
        <v>0.66536490185441644</v>
      </c>
      <c r="E177" s="3"/>
      <c r="F177" s="3"/>
    </row>
    <row r="178" spans="1:11" x14ac:dyDescent="0.2">
      <c r="A178" s="3"/>
      <c r="B178" s="3"/>
      <c r="C178" s="3"/>
      <c r="D178" s="104"/>
      <c r="E178" s="3"/>
      <c r="F178" s="3"/>
    </row>
    <row r="179" spans="1:11" x14ac:dyDescent="0.2">
      <c r="A179" s="178" t="s">
        <v>44</v>
      </c>
      <c r="B179" s="164"/>
      <c r="C179" s="164"/>
      <c r="D179" s="164"/>
      <c r="E179" s="164"/>
      <c r="F179" s="164"/>
      <c r="G179" s="164"/>
      <c r="H179" s="164"/>
      <c r="I179" s="164"/>
    </row>
    <row r="180" spans="1:11" x14ac:dyDescent="0.2">
      <c r="A180" s="8"/>
      <c r="B180" s="8"/>
      <c r="C180" s="8"/>
      <c r="D180" s="105"/>
      <c r="E180" s="8"/>
      <c r="F180" s="8"/>
    </row>
    <row r="181" spans="1:11" x14ac:dyDescent="0.2">
      <c r="A181" s="178" t="s">
        <v>84</v>
      </c>
      <c r="B181" s="164"/>
      <c r="C181" s="164"/>
      <c r="D181" s="164"/>
      <c r="E181" s="164"/>
      <c r="F181" s="164"/>
      <c r="G181" s="164"/>
      <c r="H181" s="164"/>
      <c r="I181" s="164"/>
    </row>
    <row r="182" spans="1:11" x14ac:dyDescent="0.2">
      <c r="A182" s="164"/>
      <c r="B182" s="164"/>
      <c r="C182" s="164"/>
      <c r="D182" s="164"/>
      <c r="E182" s="164"/>
      <c r="F182" s="164"/>
      <c r="G182" s="164"/>
      <c r="H182" s="164"/>
      <c r="I182" s="164"/>
      <c r="K182" s="8"/>
    </row>
    <row r="183" spans="1:11" x14ac:dyDescent="0.2">
      <c r="A183" s="164"/>
      <c r="B183" s="164"/>
      <c r="C183" s="164"/>
      <c r="D183" s="164"/>
      <c r="E183" s="164"/>
      <c r="F183" s="164"/>
      <c r="G183" s="164"/>
      <c r="H183" s="164"/>
      <c r="I183" s="164"/>
      <c r="K183" s="8"/>
    </row>
    <row r="184" spans="1:11" x14ac:dyDescent="0.2">
      <c r="A184" s="164"/>
      <c r="B184" s="164"/>
      <c r="C184" s="164"/>
      <c r="D184" s="164"/>
      <c r="E184" s="164"/>
      <c r="F184" s="164"/>
      <c r="G184" s="164"/>
      <c r="H184" s="164"/>
      <c r="I184" s="164"/>
    </row>
    <row r="185" spans="1:11" x14ac:dyDescent="0.2">
      <c r="A185" s="164"/>
      <c r="B185" s="164"/>
      <c r="C185" s="164"/>
      <c r="D185" s="164"/>
      <c r="E185" s="164"/>
      <c r="F185" s="164"/>
      <c r="G185" s="164"/>
      <c r="H185" s="164"/>
      <c r="I185" s="164"/>
    </row>
    <row r="186" spans="1:11" x14ac:dyDescent="0.2">
      <c r="A186" s="9"/>
      <c r="B186" s="9"/>
      <c r="C186" s="9"/>
      <c r="D186" s="9"/>
      <c r="E186" s="9"/>
      <c r="F186" s="9"/>
      <c r="G186" s="9"/>
      <c r="H186" s="9"/>
      <c r="I186" s="9"/>
    </row>
    <row r="187" spans="1:11" x14ac:dyDescent="0.2">
      <c r="A187" s="177" t="s">
        <v>48</v>
      </c>
      <c r="B187" s="164"/>
      <c r="C187" s="164"/>
      <c r="D187" s="164"/>
      <c r="E187" s="164"/>
      <c r="F187" s="164"/>
      <c r="G187" s="164"/>
      <c r="H187" s="164"/>
      <c r="I187" s="164"/>
    </row>
    <row r="188" spans="1:11" x14ac:dyDescent="0.2">
      <c r="A188" s="178" t="s">
        <v>85</v>
      </c>
      <c r="B188" s="178"/>
      <c r="C188" s="178"/>
      <c r="D188" s="178"/>
      <c r="E188" s="178"/>
      <c r="F188" s="178"/>
      <c r="G188" s="178"/>
      <c r="H188" s="178"/>
      <c r="I188" s="178"/>
    </row>
    <row r="189" spans="1:11" x14ac:dyDescent="0.2">
      <c r="A189" s="178"/>
      <c r="B189" s="178"/>
      <c r="C189" s="178"/>
      <c r="D189" s="178"/>
      <c r="E189" s="178"/>
      <c r="F189" s="178"/>
      <c r="G189" s="178"/>
      <c r="H189" s="178"/>
      <c r="I189" s="178"/>
    </row>
    <row r="224" spans="1:9" x14ac:dyDescent="0.2">
      <c r="A224" s="167" t="s">
        <v>142</v>
      </c>
      <c r="B224" s="164"/>
      <c r="C224" s="164"/>
      <c r="D224" s="164"/>
      <c r="E224" s="164"/>
      <c r="F224" s="164"/>
      <c r="G224" s="164"/>
      <c r="H224" s="164"/>
      <c r="I224" s="164"/>
    </row>
    <row r="225" spans="1:11" x14ac:dyDescent="0.2">
      <c r="A225" s="164"/>
      <c r="B225" s="164"/>
      <c r="C225" s="164"/>
      <c r="D225" s="164"/>
      <c r="E225" s="164"/>
      <c r="F225" s="164"/>
      <c r="G225" s="164"/>
      <c r="H225" s="164"/>
      <c r="I225" s="164"/>
    </row>
    <row r="226" spans="1:11" x14ac:dyDescent="0.2">
      <c r="A226" s="169" t="s">
        <v>143</v>
      </c>
      <c r="B226" s="164"/>
      <c r="C226" s="164"/>
      <c r="D226" s="164"/>
      <c r="E226" s="164"/>
      <c r="F226" s="164"/>
      <c r="G226" s="164"/>
      <c r="H226" s="164"/>
      <c r="I226" s="164"/>
    </row>
    <row r="227" spans="1:11" x14ac:dyDescent="0.2">
      <c r="A227" s="164"/>
      <c r="B227" s="164"/>
      <c r="C227" s="164"/>
      <c r="D227" s="164"/>
      <c r="E227" s="164"/>
      <c r="F227" s="164"/>
      <c r="G227" s="164"/>
      <c r="H227" s="164"/>
      <c r="I227" s="164"/>
    </row>
    <row r="228" spans="1:11" x14ac:dyDescent="0.2">
      <c r="A228" s="164"/>
      <c r="B228" s="164"/>
      <c r="C228" s="164"/>
      <c r="D228" s="164"/>
      <c r="E228" s="164"/>
      <c r="F228" s="164"/>
      <c r="G228" s="164"/>
      <c r="H228" s="164"/>
      <c r="I228" s="164"/>
    </row>
    <row r="229" spans="1:11" x14ac:dyDescent="0.2">
      <c r="A229" s="164"/>
      <c r="B229" s="164"/>
      <c r="C229" s="164"/>
      <c r="D229" s="164"/>
      <c r="E229" s="164"/>
      <c r="F229" s="164"/>
      <c r="G229" s="164"/>
      <c r="H229" s="164"/>
      <c r="I229" s="164"/>
    </row>
    <row r="230" spans="1:11" x14ac:dyDescent="0.2">
      <c r="A230" s="9"/>
      <c r="B230" s="9"/>
      <c r="C230" s="9"/>
      <c r="D230" s="9"/>
      <c r="E230" s="9"/>
      <c r="F230" s="9"/>
      <c r="G230" s="9"/>
      <c r="H230" s="9"/>
      <c r="I230" s="9"/>
    </row>
    <row r="231" spans="1:11" x14ac:dyDescent="0.2">
      <c r="A231" s="24" t="s">
        <v>49</v>
      </c>
    </row>
    <row r="232" spans="1:11" ht="13.5" thickBot="1" x14ac:dyDescent="0.25">
      <c r="A232" s="3" t="s">
        <v>52</v>
      </c>
      <c r="B232" s="8"/>
      <c r="C232" s="8"/>
      <c r="D232" s="8"/>
    </row>
    <row r="233" spans="1:11" ht="13.5" thickBot="1" x14ac:dyDescent="0.25">
      <c r="F233" s="174" t="s">
        <v>73</v>
      </c>
      <c r="G233" s="175"/>
      <c r="H233" s="175"/>
      <c r="I233" s="176"/>
      <c r="J233" s="106"/>
      <c r="K233" s="106"/>
    </row>
    <row r="234" spans="1:11" x14ac:dyDescent="0.2">
      <c r="A234" s="24" t="s">
        <v>50</v>
      </c>
    </row>
    <row r="235" spans="1:11" x14ac:dyDescent="0.2">
      <c r="A235" s="3" t="s">
        <v>51</v>
      </c>
      <c r="B235" s="8"/>
      <c r="C235" s="8"/>
      <c r="D235" s="8"/>
    </row>
    <row r="237" spans="1:11" x14ac:dyDescent="0.2">
      <c r="A237" s="169" t="s">
        <v>128</v>
      </c>
      <c r="B237" s="164"/>
      <c r="C237" s="164"/>
      <c r="D237" s="164"/>
      <c r="E237" s="164"/>
      <c r="F237" s="164"/>
      <c r="G237" s="164"/>
      <c r="H237" s="164"/>
      <c r="I237" s="164"/>
    </row>
    <row r="239" spans="1:11" x14ac:dyDescent="0.2">
      <c r="A239" s="7" t="s">
        <v>53</v>
      </c>
      <c r="B239" s="3"/>
      <c r="C239" s="3"/>
      <c r="D239" s="104"/>
      <c r="E239" s="3"/>
      <c r="F239" s="3"/>
    </row>
    <row r="240" spans="1:11" x14ac:dyDescent="0.2">
      <c r="A240" s="178" t="s">
        <v>87</v>
      </c>
      <c r="B240" s="164"/>
      <c r="C240" s="164"/>
      <c r="D240" s="164"/>
      <c r="E240" s="164"/>
      <c r="F240" s="164"/>
      <c r="G240" s="164"/>
      <c r="H240" s="164"/>
      <c r="I240" s="164"/>
      <c r="K240" s="8"/>
    </row>
    <row r="241" spans="1:11" x14ac:dyDescent="0.2">
      <c r="A241" s="164"/>
      <c r="B241" s="164"/>
      <c r="C241" s="164"/>
      <c r="D241" s="164"/>
      <c r="E241" s="164"/>
      <c r="F241" s="164"/>
      <c r="G241" s="164"/>
      <c r="H241" s="164"/>
      <c r="I241" s="164"/>
      <c r="K241" s="8"/>
    </row>
    <row r="242" spans="1:11" x14ac:dyDescent="0.2">
      <c r="A242" s="164"/>
      <c r="B242" s="164"/>
      <c r="C242" s="164"/>
      <c r="D242" s="164"/>
      <c r="E242" s="164"/>
      <c r="F242" s="164"/>
      <c r="G242" s="164"/>
      <c r="H242" s="164"/>
      <c r="I242" s="164"/>
      <c r="K242" s="8" t="s">
        <v>86</v>
      </c>
    </row>
    <row r="243" spans="1:11" x14ac:dyDescent="0.2">
      <c r="A243" s="164"/>
      <c r="B243" s="164"/>
      <c r="C243" s="164"/>
      <c r="D243" s="164"/>
      <c r="E243" s="164"/>
      <c r="F243" s="164"/>
      <c r="G243" s="164"/>
      <c r="H243" s="164"/>
      <c r="I243" s="164"/>
    </row>
    <row r="244" spans="1:11" x14ac:dyDescent="0.2">
      <c r="A244" s="164"/>
      <c r="B244" s="164"/>
      <c r="C244" s="164"/>
      <c r="D244" s="164"/>
      <c r="E244" s="164"/>
      <c r="F244" s="164"/>
      <c r="G244" s="164"/>
      <c r="H244" s="164"/>
      <c r="I244" s="164"/>
    </row>
    <row r="245" spans="1:11" x14ac:dyDescent="0.2">
      <c r="A245" s="8"/>
      <c r="B245" s="3"/>
      <c r="C245" s="3"/>
      <c r="D245" s="104"/>
      <c r="E245" s="3"/>
      <c r="F245" s="3"/>
    </row>
    <row r="246" spans="1:11" x14ac:dyDescent="0.2">
      <c r="A246" s="167" t="s">
        <v>114</v>
      </c>
      <c r="B246" s="164"/>
      <c r="C246" s="164"/>
      <c r="D246" s="164"/>
      <c r="E246" s="164"/>
      <c r="F246" s="164"/>
      <c r="G246" s="164"/>
      <c r="H246" s="164"/>
      <c r="I246" s="164"/>
    </row>
    <row r="247" spans="1:11" x14ac:dyDescent="0.2">
      <c r="A247" s="164"/>
      <c r="B247" s="164"/>
      <c r="C247" s="164"/>
      <c r="D247" s="164"/>
      <c r="E247" s="164"/>
      <c r="F247" s="164"/>
      <c r="G247" s="164"/>
      <c r="H247" s="164"/>
      <c r="I247" s="164"/>
    </row>
    <row r="248" spans="1:11" x14ac:dyDescent="0.2">
      <c r="A248" s="164"/>
      <c r="B248" s="164"/>
      <c r="C248" s="164"/>
      <c r="D248" s="164"/>
      <c r="E248" s="164"/>
      <c r="F248" s="164"/>
      <c r="G248" s="164"/>
      <c r="H248" s="164"/>
      <c r="I248" s="164"/>
    </row>
    <row r="249" spans="1:11" ht="13.5" thickBot="1" x14ac:dyDescent="0.25"/>
    <row r="250" spans="1:11" x14ac:dyDescent="0.2">
      <c r="A250" s="107" t="s">
        <v>35</v>
      </c>
      <c r="B250" s="108" t="s">
        <v>27</v>
      </c>
      <c r="C250" s="109" t="s">
        <v>108</v>
      </c>
      <c r="E250" s="178" t="s">
        <v>90</v>
      </c>
      <c r="F250" s="178"/>
      <c r="G250" s="178"/>
      <c r="H250" s="178"/>
    </row>
    <row r="251" spans="1:11" x14ac:dyDescent="0.2">
      <c r="A251" s="110">
        <v>1</v>
      </c>
      <c r="B251" s="111">
        <v>0.25700000000000001</v>
      </c>
      <c r="C251" s="112">
        <v>0.4</v>
      </c>
      <c r="E251" s="178"/>
      <c r="F251" s="178"/>
      <c r="G251" s="178"/>
      <c r="H251" s="178"/>
    </row>
    <row r="252" spans="1:11" x14ac:dyDescent="0.2">
      <c r="A252" s="110">
        <v>2</v>
      </c>
      <c r="B252" s="111">
        <v>0.08</v>
      </c>
      <c r="C252" s="112">
        <v>-0.15</v>
      </c>
      <c r="E252" s="178"/>
      <c r="F252" s="178"/>
      <c r="G252" s="178"/>
      <c r="H252" s="178"/>
    </row>
    <row r="253" spans="1:11" x14ac:dyDescent="0.2">
      <c r="A253" s="110">
        <v>3</v>
      </c>
      <c r="B253" s="111">
        <v>-0.11</v>
      </c>
      <c r="C253" s="112">
        <v>-0.15</v>
      </c>
      <c r="E253" s="164"/>
      <c r="F253" s="164"/>
      <c r="G253" s="164"/>
      <c r="H253" s="164"/>
    </row>
    <row r="254" spans="1:11" x14ac:dyDescent="0.2">
      <c r="A254" s="110">
        <v>4</v>
      </c>
      <c r="B254" s="111">
        <v>0.15</v>
      </c>
      <c r="C254" s="112">
        <v>0.35</v>
      </c>
    </row>
    <row r="255" spans="1:11" x14ac:dyDescent="0.2">
      <c r="A255" s="110">
        <v>5</v>
      </c>
      <c r="B255" s="111">
        <v>0.32500000000000001</v>
      </c>
      <c r="C255" s="112">
        <v>0.1</v>
      </c>
      <c r="E255" s="178" t="s">
        <v>88</v>
      </c>
      <c r="F255" s="178"/>
      <c r="G255" s="178"/>
      <c r="H255" s="178"/>
    </row>
    <row r="256" spans="1:11" ht="12.75" customHeight="1" x14ac:dyDescent="0.2">
      <c r="A256" s="110">
        <v>6</v>
      </c>
      <c r="B256" s="111">
        <v>0.13700000000000001</v>
      </c>
      <c r="C256" s="112">
        <v>0.3</v>
      </c>
      <c r="E256" s="178"/>
      <c r="F256" s="178"/>
      <c r="G256" s="178"/>
      <c r="H256" s="178"/>
    </row>
    <row r="257" spans="1:10" x14ac:dyDescent="0.2">
      <c r="A257" s="110">
        <v>7</v>
      </c>
      <c r="B257" s="111">
        <v>0.4</v>
      </c>
      <c r="C257" s="112">
        <v>0.42</v>
      </c>
      <c r="E257" s="178"/>
      <c r="F257" s="178"/>
      <c r="G257" s="178"/>
      <c r="H257" s="178"/>
    </row>
    <row r="258" spans="1:10" x14ac:dyDescent="0.2">
      <c r="A258" s="110">
        <v>8</v>
      </c>
      <c r="B258" s="111">
        <v>0.1</v>
      </c>
      <c r="C258" s="112">
        <v>-0.1</v>
      </c>
    </row>
    <row r="259" spans="1:10" x14ac:dyDescent="0.2">
      <c r="A259" s="110">
        <v>9</v>
      </c>
      <c r="B259" s="111">
        <v>-0.108</v>
      </c>
      <c r="C259" s="112">
        <v>-0.25</v>
      </c>
      <c r="E259" s="178" t="s">
        <v>89</v>
      </c>
      <c r="F259" s="164"/>
      <c r="G259" s="164"/>
      <c r="H259" s="164"/>
    </row>
    <row r="260" spans="1:10" ht="13.5" thickBot="1" x14ac:dyDescent="0.25">
      <c r="A260" s="113">
        <v>10</v>
      </c>
      <c r="B260" s="114">
        <v>-0.13100000000000001</v>
      </c>
      <c r="C260" s="115">
        <v>0.25</v>
      </c>
      <c r="E260" s="164"/>
      <c r="F260" s="164"/>
      <c r="G260" s="164"/>
      <c r="H260" s="164"/>
    </row>
    <row r="261" spans="1:10" x14ac:dyDescent="0.2">
      <c r="E261" s="164"/>
      <c r="F261" s="164"/>
      <c r="G261" s="164"/>
      <c r="H261" s="164"/>
    </row>
    <row r="262" spans="1:10" x14ac:dyDescent="0.2">
      <c r="E262" s="164"/>
      <c r="F262" s="164"/>
      <c r="G262" s="164"/>
      <c r="H262" s="164"/>
    </row>
    <row r="263" spans="1:10" ht="13.5" thickBot="1" x14ac:dyDescent="0.25"/>
    <row r="264" spans="1:10" x14ac:dyDescent="0.2">
      <c r="G264" s="198" t="s">
        <v>94</v>
      </c>
      <c r="H264" s="199"/>
      <c r="I264" s="199"/>
      <c r="J264" s="200"/>
    </row>
    <row r="265" spans="1:10" x14ac:dyDescent="0.2">
      <c r="G265" s="201"/>
      <c r="H265" s="202"/>
      <c r="I265" s="202"/>
      <c r="J265" s="203"/>
    </row>
    <row r="266" spans="1:10" x14ac:dyDescent="0.2">
      <c r="G266" s="201"/>
      <c r="H266" s="202"/>
      <c r="I266" s="202"/>
      <c r="J266" s="203"/>
    </row>
    <row r="267" spans="1:10" x14ac:dyDescent="0.2">
      <c r="G267" s="201"/>
      <c r="H267" s="202"/>
      <c r="I267" s="202"/>
      <c r="J267" s="203"/>
    </row>
    <row r="268" spans="1:10" x14ac:dyDescent="0.2">
      <c r="G268" s="201"/>
      <c r="H268" s="202"/>
      <c r="I268" s="202"/>
      <c r="J268" s="203"/>
    </row>
    <row r="269" spans="1:10" x14ac:dyDescent="0.2">
      <c r="G269" s="201"/>
      <c r="H269" s="202"/>
      <c r="I269" s="202"/>
      <c r="J269" s="203"/>
    </row>
    <row r="270" spans="1:10" x14ac:dyDescent="0.2">
      <c r="G270" s="201"/>
      <c r="H270" s="202"/>
      <c r="I270" s="202"/>
      <c r="J270" s="203"/>
    </row>
    <row r="271" spans="1:10" x14ac:dyDescent="0.2">
      <c r="G271" s="201"/>
      <c r="H271" s="202"/>
      <c r="I271" s="202"/>
      <c r="J271" s="203"/>
    </row>
    <row r="272" spans="1:10" x14ac:dyDescent="0.2">
      <c r="G272" s="201"/>
      <c r="H272" s="202"/>
      <c r="I272" s="202"/>
      <c r="J272" s="203"/>
    </row>
    <row r="273" spans="1:10" ht="13.5" thickBot="1" x14ac:dyDescent="0.25">
      <c r="G273" s="204"/>
      <c r="H273" s="205"/>
      <c r="I273" s="205"/>
      <c r="J273" s="206"/>
    </row>
    <row r="275" spans="1:10" x14ac:dyDescent="0.2">
      <c r="G275" s="193" t="s">
        <v>95</v>
      </c>
      <c r="H275" s="193"/>
      <c r="I275" s="193"/>
    </row>
    <row r="276" spans="1:10" x14ac:dyDescent="0.2">
      <c r="G276" s="193"/>
      <c r="H276" s="193"/>
      <c r="I276" s="193"/>
    </row>
    <row r="277" spans="1:10" x14ac:dyDescent="0.2">
      <c r="G277" s="193"/>
      <c r="H277" s="193"/>
      <c r="I277" s="193"/>
    </row>
    <row r="279" spans="1:10" x14ac:dyDescent="0.2">
      <c r="G279" s="194" t="s">
        <v>96</v>
      </c>
      <c r="H279" s="195"/>
      <c r="I279" s="116"/>
    </row>
    <row r="280" spans="1:10" x14ac:dyDescent="0.2">
      <c r="G280" s="196"/>
      <c r="H280" s="197"/>
      <c r="I280" s="117">
        <f>SLOPE(C251:C260,B251:B260)</f>
        <v>0.83083280520454739</v>
      </c>
    </row>
    <row r="284" spans="1:10" x14ac:dyDescent="0.2">
      <c r="A284" s="169" t="s">
        <v>104</v>
      </c>
      <c r="B284" s="164"/>
      <c r="C284" s="164"/>
      <c r="D284" s="164"/>
      <c r="E284" s="164"/>
      <c r="F284" s="164"/>
      <c r="G284" s="164"/>
      <c r="H284" s="164"/>
      <c r="I284" s="164"/>
    </row>
    <row r="285" spans="1:10" x14ac:dyDescent="0.2">
      <c r="A285" s="164"/>
      <c r="B285" s="164"/>
      <c r="C285" s="164"/>
      <c r="D285" s="164"/>
      <c r="E285" s="164"/>
      <c r="F285" s="164"/>
      <c r="G285" s="164"/>
      <c r="H285" s="164"/>
      <c r="I285" s="164"/>
    </row>
    <row r="286" spans="1:10" x14ac:dyDescent="0.2">
      <c r="A286" s="9"/>
      <c r="B286" s="9"/>
      <c r="C286" s="9"/>
      <c r="D286" s="9"/>
      <c r="E286" s="9"/>
      <c r="F286" s="9"/>
      <c r="G286" s="9"/>
      <c r="H286" s="9"/>
      <c r="I286" s="9"/>
    </row>
    <row r="287" spans="1:10" x14ac:dyDescent="0.2">
      <c r="A287" s="8" t="s">
        <v>71</v>
      </c>
    </row>
    <row r="288" spans="1:10" ht="13.5" thickBot="1" x14ac:dyDescent="0.25">
      <c r="A288" s="8"/>
    </row>
    <row r="289" spans="1:9" ht="26.25" thickBot="1" x14ac:dyDescent="0.25">
      <c r="A289" s="118" t="s">
        <v>24</v>
      </c>
      <c r="B289" s="119" t="s">
        <v>25</v>
      </c>
      <c r="C289" s="119" t="s">
        <v>58</v>
      </c>
      <c r="D289" s="3"/>
    </row>
    <row r="290" spans="1:9" x14ac:dyDescent="0.2">
      <c r="A290" s="120" t="s">
        <v>109</v>
      </c>
      <c r="B290" s="121">
        <f>C72</f>
        <v>0.17399999999999999</v>
      </c>
      <c r="C290" s="122">
        <f>B322</f>
        <v>0.17099999999999999</v>
      </c>
      <c r="D290" s="3"/>
    </row>
    <row r="291" spans="1:9" x14ac:dyDescent="0.2">
      <c r="A291" s="120" t="s">
        <v>27</v>
      </c>
      <c r="B291" s="121">
        <f>F72</f>
        <v>0.15</v>
      </c>
      <c r="C291" s="122">
        <f>B323</f>
        <v>0.15</v>
      </c>
      <c r="D291" s="3"/>
    </row>
    <row r="292" spans="1:9" x14ac:dyDescent="0.2">
      <c r="A292" s="120" t="s">
        <v>110</v>
      </c>
      <c r="B292" s="121">
        <f>E72</f>
        <v>0.13800000000000001</v>
      </c>
      <c r="C292" s="122">
        <f>B324</f>
        <v>0.14229999999999998</v>
      </c>
      <c r="D292" s="3"/>
    </row>
    <row r="293" spans="1:9" x14ac:dyDescent="0.2">
      <c r="A293" s="120" t="s">
        <v>28</v>
      </c>
      <c r="B293" s="121">
        <f>B72</f>
        <v>0.08</v>
      </c>
      <c r="C293" s="122">
        <f>B325</f>
        <v>0.08</v>
      </c>
      <c r="D293" s="3"/>
    </row>
    <row r="294" spans="1:9" ht="13.5" thickBot="1" x14ac:dyDescent="0.25">
      <c r="A294" s="123" t="s">
        <v>106</v>
      </c>
      <c r="B294" s="124">
        <f>D72</f>
        <v>1.7399999999999999E-2</v>
      </c>
      <c r="C294" s="125">
        <f>B326</f>
        <v>1.9100000000000006E-2</v>
      </c>
      <c r="D294" s="3"/>
    </row>
    <row r="295" spans="1:9" x14ac:dyDescent="0.2">
      <c r="A295" s="8"/>
    </row>
    <row r="296" spans="1:9" x14ac:dyDescent="0.2">
      <c r="A296" s="167" t="s">
        <v>144</v>
      </c>
      <c r="B296" s="164"/>
      <c r="C296" s="164"/>
      <c r="D296" s="164"/>
      <c r="E296" s="164"/>
      <c r="F296" s="164"/>
      <c r="G296" s="164"/>
      <c r="H296" s="164"/>
      <c r="I296" s="164"/>
    </row>
    <row r="297" spans="1:9" x14ac:dyDescent="0.2">
      <c r="A297" s="8"/>
    </row>
    <row r="298" spans="1:9" x14ac:dyDescent="0.2">
      <c r="A298" s="167" t="s">
        <v>145</v>
      </c>
      <c r="B298" s="164"/>
      <c r="C298" s="164"/>
      <c r="D298" s="164"/>
      <c r="E298" s="164"/>
      <c r="F298" s="164"/>
      <c r="G298" s="164"/>
      <c r="H298" s="164"/>
      <c r="I298" s="164"/>
    </row>
    <row r="299" spans="1:9" x14ac:dyDescent="0.2">
      <c r="A299" s="164"/>
      <c r="B299" s="164"/>
      <c r="C299" s="164"/>
      <c r="D299" s="164"/>
      <c r="E299" s="164"/>
      <c r="F299" s="164"/>
      <c r="G299" s="164"/>
      <c r="H299" s="164"/>
      <c r="I299" s="164"/>
    </row>
    <row r="300" spans="1:9" x14ac:dyDescent="0.2">
      <c r="A300" s="8"/>
    </row>
    <row r="301" spans="1:9" x14ac:dyDescent="0.2">
      <c r="A301" s="169" t="s">
        <v>74</v>
      </c>
      <c r="B301" s="164"/>
      <c r="C301" s="164"/>
      <c r="D301" s="164"/>
      <c r="E301" s="164"/>
      <c r="F301" s="164"/>
      <c r="G301" s="164"/>
      <c r="H301" s="164"/>
      <c r="I301" s="164"/>
    </row>
    <row r="302" spans="1:9" x14ac:dyDescent="0.2">
      <c r="A302" s="164"/>
      <c r="B302" s="164"/>
      <c r="C302" s="164"/>
      <c r="D302" s="164"/>
      <c r="E302" s="164"/>
      <c r="F302" s="164"/>
      <c r="G302" s="164"/>
      <c r="H302" s="164"/>
      <c r="I302" s="164"/>
    </row>
    <row r="303" spans="1:9" x14ac:dyDescent="0.2">
      <c r="A303" s="164"/>
      <c r="B303" s="164"/>
      <c r="C303" s="164"/>
      <c r="D303" s="164"/>
      <c r="E303" s="164"/>
      <c r="F303" s="164"/>
      <c r="G303" s="164"/>
      <c r="H303" s="164"/>
      <c r="I303" s="164"/>
    </row>
    <row r="305" spans="1:9" x14ac:dyDescent="0.2">
      <c r="A305" s="163" t="s">
        <v>54</v>
      </c>
      <c r="B305" s="164"/>
      <c r="C305" s="164"/>
      <c r="D305" s="164"/>
      <c r="E305" s="164"/>
      <c r="F305" s="164"/>
      <c r="G305" s="164"/>
      <c r="H305" s="164"/>
      <c r="I305" s="164"/>
    </row>
    <row r="306" spans="1:9" x14ac:dyDescent="0.2">
      <c r="A306" s="178" t="s">
        <v>55</v>
      </c>
      <c r="B306" s="164"/>
      <c r="C306" s="164"/>
      <c r="D306" s="164"/>
      <c r="E306" s="164"/>
      <c r="F306" s="164"/>
      <c r="G306" s="164"/>
      <c r="H306" s="164"/>
      <c r="I306" s="164"/>
    </row>
    <row r="307" spans="1:9" x14ac:dyDescent="0.2">
      <c r="A307" s="3"/>
      <c r="B307" s="3"/>
      <c r="C307" s="3"/>
      <c r="D307" s="3"/>
      <c r="E307" s="3"/>
      <c r="F307" s="3"/>
      <c r="G307" s="3"/>
    </row>
    <row r="308" spans="1:9" x14ac:dyDescent="0.2">
      <c r="A308" s="3" t="s">
        <v>56</v>
      </c>
      <c r="B308" s="3"/>
      <c r="C308" s="126">
        <v>0.08</v>
      </c>
      <c r="D308" s="3"/>
      <c r="E308" s="3"/>
      <c r="F308" s="3"/>
      <c r="G308" s="3"/>
    </row>
    <row r="309" spans="1:9" x14ac:dyDescent="0.2">
      <c r="A309" s="3" t="s">
        <v>57</v>
      </c>
      <c r="B309" s="3"/>
      <c r="C309" s="126">
        <v>0.15</v>
      </c>
      <c r="D309" s="47"/>
      <c r="E309" s="47"/>
      <c r="F309" s="127"/>
      <c r="G309" s="3"/>
    </row>
    <row r="310" spans="1:9" x14ac:dyDescent="0.2">
      <c r="A310" s="3" t="s">
        <v>68</v>
      </c>
      <c r="B310" s="3"/>
      <c r="C310" s="126">
        <f>C309-C308</f>
        <v>6.9999999999999993E-2</v>
      </c>
      <c r="D310" s="47"/>
      <c r="E310" s="47"/>
      <c r="F310" s="127"/>
      <c r="G310" s="3"/>
    </row>
    <row r="311" spans="1:9" ht="13.5" thickBot="1" x14ac:dyDescent="0.25">
      <c r="A311" s="3"/>
      <c r="B311" s="3"/>
      <c r="C311" s="3"/>
      <c r="D311" s="3"/>
      <c r="E311" s="3"/>
      <c r="F311" s="3"/>
      <c r="G311" s="3"/>
    </row>
    <row r="312" spans="1:9" ht="26.25" thickBot="1" x14ac:dyDescent="0.25">
      <c r="A312" s="118" t="s">
        <v>24</v>
      </c>
      <c r="B312" s="119" t="s">
        <v>25</v>
      </c>
      <c r="C312" s="119" t="s">
        <v>26</v>
      </c>
      <c r="D312" s="3"/>
      <c r="E312" s="128" t="s">
        <v>59</v>
      </c>
      <c r="F312" s="182" t="s">
        <v>58</v>
      </c>
      <c r="G312" s="183"/>
    </row>
    <row r="313" spans="1:9" x14ac:dyDescent="0.2">
      <c r="A313" s="120" t="s">
        <v>109</v>
      </c>
      <c r="B313" s="129">
        <f>B290</f>
        <v>0.17399999999999999</v>
      </c>
      <c r="C313" s="130">
        <v>1.3</v>
      </c>
      <c r="D313" s="3"/>
      <c r="E313" s="131">
        <v>1.3</v>
      </c>
      <c r="F313" s="165">
        <f>B322</f>
        <v>0.17099999999999999</v>
      </c>
      <c r="G313" s="166"/>
    </row>
    <row r="314" spans="1:9" x14ac:dyDescent="0.2">
      <c r="A314" s="120" t="s">
        <v>27</v>
      </c>
      <c r="B314" s="129">
        <f>B291</f>
        <v>0.15</v>
      </c>
      <c r="C314" s="130">
        <v>1</v>
      </c>
      <c r="D314" s="3"/>
      <c r="E314" s="131">
        <v>1</v>
      </c>
      <c r="F314" s="165">
        <f>B323</f>
        <v>0.15</v>
      </c>
      <c r="G314" s="166"/>
    </row>
    <row r="315" spans="1:9" x14ac:dyDescent="0.2">
      <c r="A315" s="120" t="s">
        <v>110</v>
      </c>
      <c r="B315" s="129">
        <f>B292</f>
        <v>0.13800000000000001</v>
      </c>
      <c r="C315" s="130">
        <v>0.89</v>
      </c>
      <c r="D315" s="3"/>
      <c r="E315" s="131">
        <v>0.89</v>
      </c>
      <c r="F315" s="165">
        <f>B324</f>
        <v>0.14229999999999998</v>
      </c>
      <c r="G315" s="166"/>
    </row>
    <row r="316" spans="1:9" x14ac:dyDescent="0.2">
      <c r="A316" s="120" t="s">
        <v>28</v>
      </c>
      <c r="B316" s="129">
        <f>B293</f>
        <v>0.08</v>
      </c>
      <c r="C316" s="130">
        <v>0</v>
      </c>
      <c r="D316" s="3"/>
      <c r="E316" s="131">
        <v>0</v>
      </c>
      <c r="F316" s="165">
        <f>B325</f>
        <v>0.08</v>
      </c>
      <c r="G316" s="166"/>
    </row>
    <row r="317" spans="1:9" ht="13.5" thickBot="1" x14ac:dyDescent="0.25">
      <c r="A317" s="123" t="s">
        <v>106</v>
      </c>
      <c r="B317" s="132">
        <f>B294</f>
        <v>1.7399999999999999E-2</v>
      </c>
      <c r="C317" s="133">
        <v>-0.87</v>
      </c>
      <c r="D317" s="3"/>
      <c r="E317" s="134">
        <v>-0.87</v>
      </c>
      <c r="F317" s="190">
        <f>B326</f>
        <v>1.9100000000000006E-2</v>
      </c>
      <c r="G317" s="191"/>
    </row>
    <row r="318" spans="1:9" x14ac:dyDescent="0.2">
      <c r="A318" s="3"/>
      <c r="B318" s="3"/>
      <c r="C318" s="3"/>
      <c r="D318" s="3"/>
      <c r="E318" s="3"/>
      <c r="F318" s="3"/>
      <c r="G318" s="3"/>
    </row>
    <row r="319" spans="1:9" x14ac:dyDescent="0.2">
      <c r="A319" s="24" t="s">
        <v>66</v>
      </c>
      <c r="B319" s="3"/>
      <c r="C319" s="3"/>
      <c r="D319" s="3"/>
      <c r="E319" s="3"/>
      <c r="F319" s="3"/>
      <c r="G319" s="3"/>
    </row>
    <row r="320" spans="1:9" ht="26.25" x14ac:dyDescent="0.25">
      <c r="A320" s="2" t="s">
        <v>69</v>
      </c>
      <c r="B320" s="135" t="s">
        <v>135</v>
      </c>
      <c r="C320" s="135" t="s">
        <v>136</v>
      </c>
      <c r="D320" s="136" t="s">
        <v>70</v>
      </c>
      <c r="E320" s="135" t="s">
        <v>137</v>
      </c>
      <c r="F320" s="3"/>
      <c r="G320" s="3"/>
    </row>
    <row r="321" spans="1:7" x14ac:dyDescent="0.2">
      <c r="A321" s="137"/>
      <c r="B321" s="135"/>
      <c r="C321" s="135"/>
      <c r="D321" s="136"/>
      <c r="E321" s="135"/>
      <c r="F321" s="3"/>
      <c r="G321" s="3"/>
    </row>
    <row r="322" spans="1:7" x14ac:dyDescent="0.2">
      <c r="A322" s="3" t="s">
        <v>109</v>
      </c>
      <c r="B322" s="86">
        <f>C308+(C310*C313)</f>
        <v>0.17099999999999999</v>
      </c>
      <c r="C322" s="3"/>
      <c r="D322" s="3"/>
      <c r="E322" s="3"/>
      <c r="F322" s="3"/>
      <c r="G322" s="3"/>
    </row>
    <row r="323" spans="1:7" x14ac:dyDescent="0.2">
      <c r="A323" s="3" t="s">
        <v>67</v>
      </c>
      <c r="B323" s="86">
        <f>C308+(C310*C314)</f>
        <v>0.15</v>
      </c>
      <c r="C323" s="3"/>
      <c r="D323" s="3"/>
      <c r="E323" s="3"/>
      <c r="F323" s="3"/>
      <c r="G323" s="3"/>
    </row>
    <row r="324" spans="1:7" x14ac:dyDescent="0.2">
      <c r="A324" s="3" t="s">
        <v>111</v>
      </c>
      <c r="B324" s="86">
        <f>C308+(C310*C315)</f>
        <v>0.14229999999999998</v>
      </c>
      <c r="C324" s="3"/>
      <c r="D324" s="3"/>
      <c r="E324" s="3"/>
      <c r="F324" s="3"/>
      <c r="G324" s="3"/>
    </row>
    <row r="325" spans="1:7" x14ac:dyDescent="0.2">
      <c r="A325" s="3" t="s">
        <v>28</v>
      </c>
      <c r="B325" s="86">
        <f>C308+(C310*C316)</f>
        <v>0.08</v>
      </c>
      <c r="C325" s="3"/>
      <c r="D325" s="3"/>
      <c r="E325" s="3"/>
      <c r="F325" s="3"/>
      <c r="G325" s="3"/>
    </row>
    <row r="326" spans="1:7" x14ac:dyDescent="0.2">
      <c r="A326" s="3" t="s">
        <v>106</v>
      </c>
      <c r="B326" s="86">
        <f>C308+(C310*C317)</f>
        <v>1.9100000000000006E-2</v>
      </c>
      <c r="C326" s="3"/>
      <c r="D326" s="3"/>
      <c r="E326" s="3"/>
      <c r="F326" s="3"/>
      <c r="G326" s="3"/>
    </row>
    <row r="327" spans="1:7" x14ac:dyDescent="0.2">
      <c r="A327" s="24"/>
      <c r="B327" s="3"/>
      <c r="C327" s="3"/>
      <c r="D327" s="3"/>
      <c r="E327" s="3"/>
      <c r="F327" s="3"/>
      <c r="G327" s="3"/>
    </row>
    <row r="328" spans="1:7" x14ac:dyDescent="0.2">
      <c r="B328" s="3"/>
      <c r="C328" s="3"/>
      <c r="D328" s="3"/>
      <c r="E328" s="3"/>
      <c r="F328" s="3"/>
      <c r="G328" s="3"/>
    </row>
    <row r="329" spans="1:7" x14ac:dyDescent="0.2">
      <c r="B329" s="3"/>
      <c r="C329" s="3"/>
      <c r="D329" s="3"/>
      <c r="E329" s="3"/>
      <c r="F329" s="3"/>
      <c r="G329" s="3"/>
    </row>
    <row r="330" spans="1:7" x14ac:dyDescent="0.2">
      <c r="A330" s="24"/>
      <c r="B330" s="3"/>
      <c r="C330" s="3"/>
      <c r="D330" s="3"/>
      <c r="E330" s="3"/>
      <c r="F330" s="3"/>
      <c r="G330" s="3"/>
    </row>
    <row r="331" spans="1:7" x14ac:dyDescent="0.2">
      <c r="G331" s="3"/>
    </row>
    <row r="332" spans="1:7" x14ac:dyDescent="0.2">
      <c r="G332" s="3"/>
    </row>
    <row r="333" spans="1:7" x14ac:dyDescent="0.2">
      <c r="G333" s="3"/>
    </row>
    <row r="334" spans="1:7" x14ac:dyDescent="0.2">
      <c r="G334" s="3"/>
    </row>
    <row r="335" spans="1:7" x14ac:dyDescent="0.2">
      <c r="G335" s="3"/>
    </row>
    <row r="336" spans="1:7" x14ac:dyDescent="0.2">
      <c r="G336" s="3"/>
    </row>
    <row r="337" spans="1:9" x14ac:dyDescent="0.2">
      <c r="A337" s="24"/>
      <c r="B337" s="3"/>
      <c r="C337" s="3"/>
      <c r="D337" s="3"/>
      <c r="E337" s="3"/>
      <c r="F337" s="3"/>
      <c r="G337" s="3"/>
    </row>
    <row r="338" spans="1:9" x14ac:dyDescent="0.2">
      <c r="B338" s="3"/>
      <c r="C338" s="3"/>
      <c r="D338" s="3"/>
      <c r="E338" s="3"/>
      <c r="F338" s="3"/>
      <c r="G338" s="3"/>
    </row>
    <row r="339" spans="1:9" x14ac:dyDescent="0.2">
      <c r="B339" s="3"/>
      <c r="C339" s="3"/>
      <c r="D339" s="3"/>
      <c r="E339" s="3"/>
      <c r="F339" s="3"/>
      <c r="G339" s="3"/>
    </row>
    <row r="340" spans="1:9" x14ac:dyDescent="0.2">
      <c r="A340" s="24"/>
      <c r="B340" s="3"/>
      <c r="C340" s="3"/>
      <c r="D340" s="3"/>
      <c r="E340" s="3"/>
      <c r="F340" s="3"/>
      <c r="G340" s="3"/>
    </row>
    <row r="341" spans="1:9" x14ac:dyDescent="0.2">
      <c r="A341" s="24"/>
      <c r="B341" s="3"/>
      <c r="C341" s="3"/>
      <c r="D341" s="3"/>
      <c r="E341" s="3"/>
      <c r="F341" s="3"/>
      <c r="G341" s="3"/>
    </row>
    <row r="342" spans="1:9" x14ac:dyDescent="0.2">
      <c r="A342" s="169" t="s">
        <v>75</v>
      </c>
      <c r="B342" s="181"/>
      <c r="C342" s="181"/>
      <c r="D342" s="181"/>
      <c r="E342" s="181"/>
      <c r="F342" s="181"/>
      <c r="G342" s="181"/>
      <c r="H342" s="181"/>
      <c r="I342" s="181"/>
    </row>
    <row r="343" spans="1:9" x14ac:dyDescent="0.2">
      <c r="A343" s="169" t="s">
        <v>129</v>
      </c>
      <c r="B343" s="181"/>
      <c r="C343" s="181"/>
      <c r="D343" s="181"/>
      <c r="E343" s="181"/>
      <c r="F343" s="181"/>
      <c r="G343" s="181"/>
      <c r="H343" s="181"/>
      <c r="I343" s="181"/>
    </row>
    <row r="344" spans="1:9" x14ac:dyDescent="0.2">
      <c r="A344" s="169" t="s">
        <v>146</v>
      </c>
      <c r="B344" s="164"/>
      <c r="C344" s="164"/>
      <c r="D344" s="164"/>
      <c r="E344" s="164"/>
      <c r="F344" s="164"/>
      <c r="G344" s="164"/>
      <c r="H344" s="164"/>
      <c r="I344" s="164"/>
    </row>
    <row r="345" spans="1:9" x14ac:dyDescent="0.2">
      <c r="A345" s="164"/>
      <c r="B345" s="164"/>
      <c r="C345" s="164"/>
      <c r="D345" s="164"/>
      <c r="E345" s="164"/>
      <c r="F345" s="164"/>
      <c r="G345" s="164"/>
      <c r="H345" s="164"/>
      <c r="I345" s="164"/>
    </row>
    <row r="346" spans="1:9" ht="13.5" thickBot="1" x14ac:dyDescent="0.25">
      <c r="A346" s="24"/>
      <c r="B346" s="3"/>
      <c r="C346" s="3"/>
      <c r="D346" s="3"/>
      <c r="E346" s="3"/>
      <c r="F346" s="3"/>
      <c r="G346" s="3"/>
    </row>
    <row r="347" spans="1:9" ht="13.5" thickBot="1" x14ac:dyDescent="0.25">
      <c r="A347" s="24"/>
      <c r="B347" s="118" t="s">
        <v>24</v>
      </c>
      <c r="C347" s="179" t="s">
        <v>25</v>
      </c>
      <c r="D347" s="179"/>
      <c r="E347" s="179" t="s">
        <v>58</v>
      </c>
      <c r="F347" s="179"/>
      <c r="G347" s="179"/>
      <c r="H347" s="180"/>
    </row>
    <row r="348" spans="1:9" x14ac:dyDescent="0.2">
      <c r="A348" s="24"/>
      <c r="B348" s="138" t="s">
        <v>109</v>
      </c>
      <c r="C348" s="189">
        <f>B313</f>
        <v>0.17399999999999999</v>
      </c>
      <c r="D348" s="189"/>
      <c r="E348" s="189">
        <f>B322</f>
        <v>0.17099999999999999</v>
      </c>
      <c r="F348" s="189"/>
      <c r="G348" s="184" t="s">
        <v>76</v>
      </c>
      <c r="H348" s="185"/>
    </row>
    <row r="349" spans="1:9" x14ac:dyDescent="0.2">
      <c r="A349" s="24"/>
      <c r="B349" s="138" t="s">
        <v>27</v>
      </c>
      <c r="C349" s="189">
        <f>B314</f>
        <v>0.15</v>
      </c>
      <c r="D349" s="189"/>
      <c r="E349" s="189">
        <f t="shared" ref="E349:E351" si="3">B323</f>
        <v>0.15</v>
      </c>
      <c r="F349" s="189"/>
      <c r="G349" s="184" t="s">
        <v>77</v>
      </c>
      <c r="H349" s="185"/>
    </row>
    <row r="350" spans="1:9" x14ac:dyDescent="0.2">
      <c r="A350" s="24"/>
      <c r="B350" s="138" t="s">
        <v>111</v>
      </c>
      <c r="C350" s="189">
        <f>B315</f>
        <v>0.13800000000000001</v>
      </c>
      <c r="D350" s="189"/>
      <c r="E350" s="189">
        <f t="shared" si="3"/>
        <v>0.14229999999999998</v>
      </c>
      <c r="F350" s="189"/>
      <c r="G350" s="184" t="s">
        <v>78</v>
      </c>
      <c r="H350" s="185"/>
    </row>
    <row r="351" spans="1:9" x14ac:dyDescent="0.2">
      <c r="B351" s="138" t="s">
        <v>28</v>
      </c>
      <c r="C351" s="189">
        <f>B316</f>
        <v>0.08</v>
      </c>
      <c r="D351" s="189"/>
      <c r="E351" s="189">
        <f t="shared" si="3"/>
        <v>0.08</v>
      </c>
      <c r="F351" s="189"/>
      <c r="G351" s="184" t="s">
        <v>77</v>
      </c>
      <c r="H351" s="185"/>
    </row>
    <row r="352" spans="1:9" ht="13.5" thickBot="1" x14ac:dyDescent="0.25">
      <c r="A352" s="24"/>
      <c r="B352" s="139" t="s">
        <v>106</v>
      </c>
      <c r="C352" s="188">
        <f>B317</f>
        <v>1.7399999999999999E-2</v>
      </c>
      <c r="D352" s="188"/>
      <c r="E352" s="188">
        <f>B326</f>
        <v>1.9100000000000006E-2</v>
      </c>
      <c r="F352" s="188"/>
      <c r="G352" s="186" t="s">
        <v>78</v>
      </c>
      <c r="H352" s="187"/>
    </row>
    <row r="353" spans="1:12" x14ac:dyDescent="0.2">
      <c r="A353" s="24"/>
      <c r="B353" s="3"/>
      <c r="C353" s="3"/>
      <c r="D353" s="3"/>
      <c r="E353" s="3"/>
      <c r="F353" s="3"/>
      <c r="G353" s="3"/>
    </row>
    <row r="354" spans="1:12" x14ac:dyDescent="0.2">
      <c r="A354" s="169" t="s">
        <v>130</v>
      </c>
      <c r="B354" s="164"/>
      <c r="C354" s="164"/>
      <c r="D354" s="164"/>
      <c r="E354" s="164"/>
      <c r="F354" s="164"/>
      <c r="G354" s="164"/>
      <c r="H354" s="164"/>
      <c r="I354" s="164"/>
    </row>
    <row r="355" spans="1:12" x14ac:dyDescent="0.2">
      <c r="A355" s="164"/>
      <c r="B355" s="164"/>
      <c r="C355" s="164"/>
      <c r="D355" s="164"/>
      <c r="E355" s="164"/>
      <c r="F355" s="164"/>
      <c r="G355" s="164"/>
      <c r="H355" s="164"/>
      <c r="I355" s="164"/>
    </row>
    <row r="356" spans="1:12" x14ac:dyDescent="0.2">
      <c r="A356" s="164"/>
      <c r="B356" s="164"/>
      <c r="C356" s="164"/>
      <c r="D356" s="164"/>
      <c r="E356" s="164"/>
      <c r="F356" s="164"/>
      <c r="G356" s="164"/>
      <c r="H356" s="164"/>
      <c r="I356" s="164"/>
    </row>
    <row r="357" spans="1:12" x14ac:dyDescent="0.2">
      <c r="A357" s="29"/>
      <c r="B357" s="29"/>
      <c r="C357" s="29"/>
      <c r="D357" s="29"/>
      <c r="E357" s="29"/>
      <c r="F357" s="29"/>
      <c r="G357" s="29"/>
      <c r="H357" s="29"/>
      <c r="I357" s="29"/>
    </row>
    <row r="358" spans="1:12" x14ac:dyDescent="0.2">
      <c r="A358" s="169" t="s">
        <v>79</v>
      </c>
      <c r="B358" s="164"/>
      <c r="C358" s="164"/>
      <c r="D358" s="164"/>
      <c r="E358" s="164"/>
      <c r="F358" s="164"/>
      <c r="G358" s="164"/>
      <c r="H358" s="164"/>
      <c r="I358" s="164"/>
    </row>
    <row r="359" spans="1:12" x14ac:dyDescent="0.2">
      <c r="A359" s="164"/>
      <c r="B359" s="164"/>
      <c r="C359" s="164"/>
      <c r="D359" s="164"/>
      <c r="E359" s="164"/>
      <c r="F359" s="164"/>
      <c r="G359" s="164"/>
      <c r="H359" s="164"/>
      <c r="I359" s="164"/>
    </row>
    <row r="360" spans="1:12" x14ac:dyDescent="0.2">
      <c r="A360" s="164"/>
      <c r="B360" s="164"/>
      <c r="C360" s="164"/>
      <c r="D360" s="164"/>
      <c r="E360" s="164"/>
      <c r="F360" s="164"/>
      <c r="G360" s="164"/>
      <c r="H360" s="164"/>
      <c r="I360" s="164"/>
    </row>
    <row r="361" spans="1:12" x14ac:dyDescent="0.2">
      <c r="A361" s="8"/>
      <c r="B361" s="3"/>
      <c r="C361" s="3"/>
      <c r="D361" s="3"/>
      <c r="E361" s="3"/>
      <c r="F361" s="3"/>
      <c r="G361" s="3"/>
    </row>
    <row r="362" spans="1:12" x14ac:dyDescent="0.2">
      <c r="A362" s="178" t="s">
        <v>91</v>
      </c>
      <c r="B362" s="164"/>
      <c r="C362" s="164"/>
      <c r="D362" s="164"/>
      <c r="E362" s="164"/>
      <c r="F362" s="164"/>
      <c r="G362" s="164"/>
      <c r="H362" s="164"/>
      <c r="I362" s="164"/>
    </row>
    <row r="363" spans="1:12" x14ac:dyDescent="0.2">
      <c r="A363" s="164"/>
      <c r="B363" s="164"/>
      <c r="C363" s="164"/>
      <c r="D363" s="164"/>
      <c r="E363" s="164"/>
      <c r="F363" s="164"/>
      <c r="G363" s="164"/>
      <c r="H363" s="164"/>
      <c r="I363" s="164"/>
      <c r="L363" s="3"/>
    </row>
    <row r="364" spans="1:12" x14ac:dyDescent="0.2">
      <c r="A364" s="164"/>
      <c r="B364" s="164"/>
      <c r="C364" s="164"/>
      <c r="D364" s="164"/>
      <c r="E364" s="164"/>
      <c r="F364" s="164"/>
      <c r="G364" s="164"/>
      <c r="H364" s="164"/>
      <c r="I364" s="164"/>
      <c r="L364" s="3"/>
    </row>
    <row r="365" spans="1:12" x14ac:dyDescent="0.2">
      <c r="A365" s="164"/>
      <c r="B365" s="164"/>
      <c r="C365" s="164"/>
      <c r="D365" s="164"/>
      <c r="E365" s="164"/>
      <c r="F365" s="164"/>
      <c r="G365" s="164"/>
      <c r="H365" s="164"/>
      <c r="I365" s="164"/>
      <c r="L365" s="3"/>
    </row>
    <row r="366" spans="1:12" x14ac:dyDescent="0.2">
      <c r="A366" s="164"/>
      <c r="B366" s="164"/>
      <c r="C366" s="164"/>
      <c r="D366" s="164"/>
      <c r="E366" s="164"/>
      <c r="F366" s="164"/>
      <c r="G366" s="164"/>
      <c r="H366" s="164"/>
      <c r="I366" s="164"/>
      <c r="L366" s="3"/>
    </row>
    <row r="367" spans="1:12" x14ac:dyDescent="0.2">
      <c r="A367" s="164"/>
      <c r="B367" s="164"/>
      <c r="C367" s="164"/>
      <c r="D367" s="164"/>
      <c r="E367" s="164"/>
      <c r="F367" s="164"/>
      <c r="G367" s="164"/>
      <c r="H367" s="164"/>
      <c r="I367" s="164"/>
    </row>
    <row r="368" spans="1:12" x14ac:dyDescent="0.2">
      <c r="A368" s="164"/>
      <c r="B368" s="164"/>
      <c r="C368" s="164"/>
      <c r="D368" s="164"/>
      <c r="E368" s="164"/>
      <c r="F368" s="164"/>
      <c r="G368" s="164"/>
      <c r="H368" s="164"/>
      <c r="I368" s="164"/>
    </row>
    <row r="370" spans="1:9" x14ac:dyDescent="0.2">
      <c r="A370" s="178" t="s">
        <v>65</v>
      </c>
      <c r="B370" s="164"/>
      <c r="C370" s="164"/>
      <c r="D370" s="164"/>
      <c r="E370" s="164"/>
      <c r="F370" s="164"/>
      <c r="G370" s="164"/>
      <c r="H370" s="164"/>
      <c r="I370" s="164"/>
    </row>
    <row r="371" spans="1:9" x14ac:dyDescent="0.2">
      <c r="A371" s="3"/>
      <c r="B371" s="3"/>
      <c r="C371" s="26"/>
      <c r="D371" s="3"/>
      <c r="E371" s="3"/>
      <c r="F371" s="3"/>
      <c r="G371" s="3"/>
    </row>
    <row r="372" spans="1:9" x14ac:dyDescent="0.2">
      <c r="A372" s="140" t="s">
        <v>62</v>
      </c>
      <c r="B372" s="3"/>
      <c r="C372" s="3"/>
      <c r="D372" s="140" t="s">
        <v>63</v>
      </c>
      <c r="E372" s="3"/>
      <c r="F372" s="3"/>
      <c r="G372" s="3"/>
    </row>
    <row r="373" spans="1:9" x14ac:dyDescent="0.2">
      <c r="B373" s="141" t="s">
        <v>100</v>
      </c>
      <c r="C373" s="142">
        <v>0.08</v>
      </c>
      <c r="D373" s="3"/>
      <c r="F373" s="141" t="s">
        <v>100</v>
      </c>
      <c r="G373" s="142">
        <v>0.08</v>
      </c>
    </row>
    <row r="374" spans="1:9" x14ac:dyDescent="0.2">
      <c r="B374" s="141" t="s">
        <v>60</v>
      </c>
      <c r="C374" s="142">
        <v>0.03</v>
      </c>
      <c r="D374" s="3"/>
      <c r="F374" s="141" t="s">
        <v>60</v>
      </c>
      <c r="G374" s="142">
        <v>0</v>
      </c>
    </row>
    <row r="375" spans="1:9" x14ac:dyDescent="0.2">
      <c r="B375" s="141" t="s">
        <v>101</v>
      </c>
      <c r="C375" s="142">
        <f>C373+C374</f>
        <v>0.11</v>
      </c>
      <c r="D375" s="3"/>
      <c r="F375" s="141" t="s">
        <v>101</v>
      </c>
      <c r="G375" s="142">
        <f>G373+G374</f>
        <v>0.08</v>
      </c>
    </row>
    <row r="376" spans="1:9" x14ac:dyDescent="0.2">
      <c r="B376" s="141" t="s">
        <v>102</v>
      </c>
      <c r="C376" s="142">
        <v>7.0000000000000007E-2</v>
      </c>
      <c r="D376" s="3"/>
      <c r="F376" s="141" t="s">
        <v>102</v>
      </c>
      <c r="G376" s="142">
        <v>7.0000000000000007E-2</v>
      </c>
    </row>
    <row r="377" spans="1:9" x14ac:dyDescent="0.2">
      <c r="B377" s="141" t="s">
        <v>61</v>
      </c>
      <c r="C377" s="143">
        <v>0</v>
      </c>
      <c r="D377" s="3"/>
      <c r="F377" s="141" t="s">
        <v>61</v>
      </c>
      <c r="G377" s="143">
        <v>0.03</v>
      </c>
    </row>
    <row r="378" spans="1:9" x14ac:dyDescent="0.2">
      <c r="B378" s="141" t="s">
        <v>103</v>
      </c>
      <c r="C378" s="144">
        <f>C376+C377</f>
        <v>7.0000000000000007E-2</v>
      </c>
      <c r="D378" s="3"/>
      <c r="F378" s="141" t="s">
        <v>103</v>
      </c>
      <c r="G378" s="144">
        <f>G376+G377</f>
        <v>0.1</v>
      </c>
    </row>
    <row r="379" spans="1:9" x14ac:dyDescent="0.2">
      <c r="B379" s="141" t="s">
        <v>59</v>
      </c>
      <c r="C379" s="145">
        <v>1</v>
      </c>
      <c r="D379" s="3"/>
      <c r="F379" s="141" t="s">
        <v>59</v>
      </c>
      <c r="G379" s="146">
        <v>1</v>
      </c>
    </row>
    <row r="380" spans="1:9" ht="13.5" thickBot="1" x14ac:dyDescent="0.25">
      <c r="B380" s="141"/>
      <c r="C380" s="3"/>
      <c r="D380" s="3"/>
      <c r="F380" s="141"/>
      <c r="G380" s="3"/>
    </row>
    <row r="381" spans="1:9" ht="13.5" thickBot="1" x14ac:dyDescent="0.25">
      <c r="B381" s="147" t="s">
        <v>58</v>
      </c>
      <c r="C381" s="148">
        <f>C375+(C379*C378)</f>
        <v>0.18</v>
      </c>
      <c r="D381" s="3"/>
      <c r="F381" s="147" t="s">
        <v>58</v>
      </c>
      <c r="G381" s="148">
        <f>G375+(G379*G378)</f>
        <v>0.18</v>
      </c>
    </row>
    <row r="382" spans="1:9" x14ac:dyDescent="0.2">
      <c r="A382" s="3"/>
      <c r="B382" s="149"/>
      <c r="C382" s="3"/>
      <c r="D382" s="3"/>
      <c r="E382" s="150"/>
      <c r="F382" s="3"/>
      <c r="G382" s="3"/>
    </row>
    <row r="383" spans="1:9" x14ac:dyDescent="0.2">
      <c r="A383" s="178" t="s">
        <v>97</v>
      </c>
      <c r="B383" s="164"/>
      <c r="C383" s="164"/>
      <c r="D383" s="164"/>
      <c r="E383" s="164"/>
      <c r="F383" s="164"/>
      <c r="G383" s="164"/>
      <c r="H383" s="164"/>
      <c r="I383" s="164"/>
    </row>
    <row r="384" spans="1:9" x14ac:dyDescent="0.2">
      <c r="A384" s="164"/>
      <c r="B384" s="164"/>
      <c r="C384" s="164"/>
      <c r="D384" s="164"/>
      <c r="E384" s="164"/>
      <c r="F384" s="164"/>
      <c r="G384" s="164"/>
      <c r="H384" s="164"/>
      <c r="I384" s="164"/>
    </row>
    <row r="385" spans="1:7" ht="13.5" thickBot="1" x14ac:dyDescent="0.25">
      <c r="A385" s="3"/>
      <c r="B385" s="192" t="s">
        <v>58</v>
      </c>
      <c r="C385" s="192"/>
      <c r="D385" s="192"/>
      <c r="E385" s="3"/>
      <c r="F385" s="3"/>
      <c r="G385" s="3"/>
    </row>
    <row r="386" spans="1:7" ht="25.5" x14ac:dyDescent="0.2">
      <c r="A386" s="151" t="s">
        <v>59</v>
      </c>
      <c r="B386" s="152" t="s">
        <v>64</v>
      </c>
      <c r="C386" s="152" t="s">
        <v>98</v>
      </c>
      <c r="D386" s="153" t="s">
        <v>99</v>
      </c>
      <c r="E386" s="87"/>
      <c r="F386" s="3"/>
      <c r="G386" s="3"/>
    </row>
    <row r="387" spans="1:7" x14ac:dyDescent="0.2">
      <c r="A387" s="3"/>
      <c r="B387" s="154"/>
      <c r="C387" s="154"/>
      <c r="D387" s="155"/>
      <c r="E387" s="156"/>
      <c r="F387" s="3"/>
      <c r="G387" s="3"/>
    </row>
    <row r="388" spans="1:7" x14ac:dyDescent="0.2">
      <c r="A388" s="157">
        <v>0</v>
      </c>
      <c r="B388" s="158">
        <f>$C$373+(A388*$C$376)</f>
        <v>0.08</v>
      </c>
      <c r="C388" s="158">
        <f>$C$375+($A388*$C$378)</f>
        <v>0.11</v>
      </c>
      <c r="D388" s="158">
        <f>$G$375+($A388*$G$378)</f>
        <v>0.08</v>
      </c>
      <c r="E388" s="158"/>
      <c r="F388" s="3"/>
      <c r="G388" s="3"/>
    </row>
    <row r="389" spans="1:7" x14ac:dyDescent="0.2">
      <c r="A389" s="157">
        <v>0.5</v>
      </c>
      <c r="B389" s="158">
        <f>$C$373+(A389*$C$376)</f>
        <v>0.115</v>
      </c>
      <c r="C389" s="158">
        <f>$C$375+(A389*$C$378)</f>
        <v>0.14500000000000002</v>
      </c>
      <c r="D389" s="158">
        <f>$G$375+($A389*$G$378)</f>
        <v>0.13</v>
      </c>
      <c r="E389" s="158"/>
      <c r="F389" s="3"/>
      <c r="G389" s="3"/>
    </row>
    <row r="390" spans="1:7" x14ac:dyDescent="0.2">
      <c r="A390" s="157">
        <v>1</v>
      </c>
      <c r="B390" s="158">
        <f>$C$373+(A390*$C$376)</f>
        <v>0.15000000000000002</v>
      </c>
      <c r="C390" s="158">
        <f>$C$375+(A390*$C$378)</f>
        <v>0.18</v>
      </c>
      <c r="D390" s="158">
        <f>$G$375+($A390*$G$378)</f>
        <v>0.18</v>
      </c>
      <c r="E390" s="158"/>
      <c r="F390" s="3"/>
      <c r="G390" s="3"/>
    </row>
    <row r="391" spans="1:7" x14ac:dyDescent="0.2">
      <c r="A391" s="157">
        <v>1.5</v>
      </c>
      <c r="B391" s="158">
        <f>$C$373+(A391*$C$376)</f>
        <v>0.185</v>
      </c>
      <c r="C391" s="158">
        <f>$C$375+(A391*$C$378)</f>
        <v>0.21500000000000002</v>
      </c>
      <c r="D391" s="158">
        <f>$G$375+($A391*$G$378)</f>
        <v>0.23000000000000004</v>
      </c>
      <c r="E391" s="158"/>
      <c r="F391" s="3"/>
      <c r="G391" s="3"/>
    </row>
    <row r="392" spans="1:7" x14ac:dyDescent="0.2">
      <c r="A392" s="157">
        <v>2</v>
      </c>
      <c r="B392" s="158">
        <f>$C$373+(A392*$C$376)</f>
        <v>0.22000000000000003</v>
      </c>
      <c r="C392" s="158">
        <f>$C$375+(A392*$C$378)</f>
        <v>0.25</v>
      </c>
      <c r="D392" s="158">
        <f>$G$375+($A392*$G$378)</f>
        <v>0.28000000000000003</v>
      </c>
      <c r="E392" s="158"/>
      <c r="F392" s="3"/>
      <c r="G392" s="3"/>
    </row>
    <row r="393" spans="1:7" x14ac:dyDescent="0.2">
      <c r="A393" s="159"/>
      <c r="B393" s="160"/>
      <c r="C393" s="161"/>
      <c r="D393" s="162"/>
      <c r="E393" s="158"/>
      <c r="F393" s="3"/>
      <c r="G393" s="3"/>
    </row>
    <row r="394" spans="1:7" x14ac:dyDescent="0.2">
      <c r="A394" s="3"/>
      <c r="B394" s="3"/>
      <c r="C394" s="3"/>
      <c r="D394" s="3"/>
      <c r="E394" s="3"/>
      <c r="F394" s="3"/>
      <c r="G394" s="3"/>
    </row>
    <row r="395" spans="1:7" x14ac:dyDescent="0.2">
      <c r="A395" s="3"/>
      <c r="B395" s="3"/>
      <c r="C395" s="3"/>
      <c r="D395" s="3"/>
      <c r="E395" s="3"/>
      <c r="F395" s="3"/>
      <c r="G395" s="3"/>
    </row>
    <row r="396" spans="1:7" x14ac:dyDescent="0.2">
      <c r="A396" s="3"/>
      <c r="B396" s="3"/>
      <c r="C396" s="3"/>
      <c r="D396" s="3"/>
      <c r="E396" s="3"/>
      <c r="F396" s="3"/>
      <c r="G396" s="3"/>
    </row>
    <row r="397" spans="1:7" x14ac:dyDescent="0.2">
      <c r="A397" s="3"/>
      <c r="B397" s="3"/>
      <c r="C397" s="3"/>
      <c r="D397" s="3"/>
      <c r="E397" s="3"/>
      <c r="F397" s="3"/>
      <c r="G397" s="3"/>
    </row>
    <row r="398" spans="1:7" x14ac:dyDescent="0.2">
      <c r="A398" s="3"/>
      <c r="B398" s="3"/>
      <c r="C398" s="3"/>
      <c r="D398" s="3"/>
      <c r="E398" s="3"/>
      <c r="F398" s="3"/>
      <c r="G398" s="3"/>
    </row>
    <row r="399" spans="1:7" x14ac:dyDescent="0.2">
      <c r="A399" s="3"/>
      <c r="B399" s="3"/>
      <c r="C399" s="3"/>
      <c r="D399" s="3"/>
      <c r="E399" s="3"/>
      <c r="F399" s="3"/>
      <c r="G399" s="3"/>
    </row>
    <row r="400" spans="1:7" x14ac:dyDescent="0.2">
      <c r="A400" s="3"/>
      <c r="B400" s="3"/>
      <c r="C400" s="3"/>
      <c r="D400" s="3"/>
      <c r="E400" s="3"/>
      <c r="F400" s="3"/>
      <c r="G400" s="3"/>
    </row>
    <row r="401" spans="1:9" x14ac:dyDescent="0.2">
      <c r="A401" s="3"/>
      <c r="B401" s="3"/>
      <c r="C401" s="3"/>
      <c r="D401" s="3"/>
      <c r="E401" s="3"/>
      <c r="F401" s="3"/>
      <c r="G401" s="3"/>
    </row>
    <row r="402" spans="1:9" x14ac:dyDescent="0.2">
      <c r="A402" s="3"/>
      <c r="B402" s="3"/>
      <c r="C402" s="3"/>
      <c r="D402" s="3"/>
      <c r="E402" s="3"/>
      <c r="F402" s="3"/>
      <c r="G402" s="3"/>
    </row>
    <row r="403" spans="1:9" x14ac:dyDescent="0.2">
      <c r="A403" s="3"/>
      <c r="B403" s="3"/>
      <c r="C403" s="3"/>
      <c r="D403" s="3"/>
      <c r="E403" s="3"/>
      <c r="F403" s="3"/>
      <c r="G403" s="3"/>
    </row>
    <row r="404" spans="1:9" x14ac:dyDescent="0.2">
      <c r="A404" s="3"/>
      <c r="B404" s="3"/>
      <c r="C404" s="3"/>
      <c r="D404" s="3"/>
      <c r="E404" s="3"/>
      <c r="F404" s="3"/>
      <c r="G404" s="3"/>
    </row>
    <row r="405" spans="1:9" x14ac:dyDescent="0.2">
      <c r="A405" s="3"/>
      <c r="B405" s="3"/>
      <c r="C405" s="3"/>
      <c r="D405" s="3"/>
      <c r="E405" s="3"/>
      <c r="F405" s="3"/>
      <c r="G405" s="3"/>
    </row>
    <row r="406" spans="1:9" x14ac:dyDescent="0.2">
      <c r="A406" s="3"/>
      <c r="B406" s="3"/>
      <c r="C406" s="3"/>
      <c r="D406" s="3"/>
      <c r="E406" s="3"/>
      <c r="F406" s="3"/>
      <c r="G406" s="3"/>
    </row>
    <row r="407" spans="1:9" x14ac:dyDescent="0.2">
      <c r="A407" s="3"/>
      <c r="B407" s="3"/>
      <c r="C407" s="3"/>
      <c r="D407" s="3"/>
      <c r="E407" s="3"/>
      <c r="F407" s="3"/>
      <c r="G407" s="3"/>
    </row>
    <row r="408" spans="1:9" x14ac:dyDescent="0.2">
      <c r="A408" s="3"/>
      <c r="B408" s="3"/>
      <c r="C408" s="3"/>
      <c r="D408" s="3"/>
      <c r="E408" s="3"/>
      <c r="F408" s="3"/>
      <c r="G408" s="3"/>
    </row>
    <row r="409" spans="1:9" x14ac:dyDescent="0.2">
      <c r="A409" s="3"/>
      <c r="B409" s="3"/>
      <c r="C409" s="3"/>
      <c r="D409" s="3"/>
      <c r="E409" s="3"/>
      <c r="F409" s="3"/>
      <c r="G409" s="3"/>
    </row>
    <row r="410" spans="1:9" x14ac:dyDescent="0.2">
      <c r="A410" s="3"/>
      <c r="B410" s="3"/>
      <c r="C410" s="3"/>
      <c r="D410" s="3"/>
      <c r="E410" s="3"/>
      <c r="F410" s="3"/>
      <c r="G410" s="3"/>
    </row>
    <row r="411" spans="1:9" x14ac:dyDescent="0.2">
      <c r="A411" s="3"/>
      <c r="B411" s="3"/>
      <c r="C411" s="3"/>
      <c r="D411" s="3"/>
      <c r="E411" s="3"/>
      <c r="F411" s="3"/>
      <c r="G411" s="3"/>
    </row>
    <row r="412" spans="1:9" x14ac:dyDescent="0.2">
      <c r="A412" s="3"/>
      <c r="B412" s="3"/>
      <c r="C412" s="3"/>
      <c r="D412" s="3"/>
      <c r="E412" s="3"/>
      <c r="F412" s="3"/>
      <c r="G412" s="3"/>
    </row>
    <row r="413" spans="1:9" x14ac:dyDescent="0.2">
      <c r="A413" s="3"/>
      <c r="B413" s="3"/>
      <c r="C413" s="3"/>
      <c r="D413" s="3"/>
      <c r="E413" s="3"/>
      <c r="F413" s="3"/>
      <c r="G413" s="3"/>
    </row>
    <row r="414" spans="1:9" x14ac:dyDescent="0.2">
      <c r="A414" s="3"/>
      <c r="B414" s="3"/>
      <c r="C414" s="3"/>
      <c r="D414" s="3"/>
      <c r="E414" s="3"/>
      <c r="F414" s="3"/>
      <c r="G414" s="3"/>
    </row>
    <row r="415" spans="1:9" x14ac:dyDescent="0.2">
      <c r="A415" s="178" t="s">
        <v>92</v>
      </c>
      <c r="B415" s="164"/>
      <c r="C415" s="164"/>
      <c r="D415" s="164"/>
      <c r="E415" s="164"/>
      <c r="F415" s="164"/>
      <c r="G415" s="164"/>
      <c r="H415" s="164"/>
      <c r="I415" s="164"/>
    </row>
    <row r="416" spans="1:9" x14ac:dyDescent="0.2">
      <c r="A416" s="164"/>
      <c r="B416" s="164"/>
      <c r="C416" s="164"/>
      <c r="D416" s="164"/>
      <c r="E416" s="164"/>
      <c r="F416" s="164"/>
      <c r="G416" s="164"/>
      <c r="H416" s="164"/>
      <c r="I416" s="164"/>
    </row>
    <row r="417" spans="1:9" x14ac:dyDescent="0.2">
      <c r="A417" s="164"/>
      <c r="B417" s="164"/>
      <c r="C417" s="164"/>
      <c r="D417" s="164"/>
      <c r="E417" s="164"/>
      <c r="F417" s="164"/>
      <c r="G417" s="164"/>
      <c r="H417" s="164"/>
      <c r="I417" s="164"/>
    </row>
  </sheetData>
  <mergeCells count="81">
    <mergeCell ref="C115:C116"/>
    <mergeCell ref="B115:B116"/>
    <mergeCell ref="A63:I64"/>
    <mergeCell ref="A66:I67"/>
    <mergeCell ref="A102:I102"/>
    <mergeCell ref="A111:I112"/>
    <mergeCell ref="A113:I113"/>
    <mergeCell ref="A85:I89"/>
    <mergeCell ref="B94:C94"/>
    <mergeCell ref="A415:I417"/>
    <mergeCell ref="B385:D385"/>
    <mergeCell ref="A240:I244"/>
    <mergeCell ref="A246:I248"/>
    <mergeCell ref="E250:H253"/>
    <mergeCell ref="E259:H262"/>
    <mergeCell ref="E255:H257"/>
    <mergeCell ref="G275:I277"/>
    <mergeCell ref="G279:H280"/>
    <mergeCell ref="G264:J273"/>
    <mergeCell ref="A370:I370"/>
    <mergeCell ref="A383:I384"/>
    <mergeCell ref="A362:I368"/>
    <mergeCell ref="G348:H348"/>
    <mergeCell ref="G349:H349"/>
    <mergeCell ref="G350:H350"/>
    <mergeCell ref="G351:H351"/>
    <mergeCell ref="G352:H352"/>
    <mergeCell ref="A354:I356"/>
    <mergeCell ref="A358:I360"/>
    <mergeCell ref="A181:I185"/>
    <mergeCell ref="C352:D352"/>
    <mergeCell ref="E352:F352"/>
    <mergeCell ref="C348:D348"/>
    <mergeCell ref="C349:D349"/>
    <mergeCell ref="C350:D350"/>
    <mergeCell ref="C351:D351"/>
    <mergeCell ref="E348:F348"/>
    <mergeCell ref="E349:F349"/>
    <mergeCell ref="E350:F350"/>
    <mergeCell ref="E351:F351"/>
    <mergeCell ref="F317:G317"/>
    <mergeCell ref="F315:G315"/>
    <mergeCell ref="A164:I164"/>
    <mergeCell ref="A306:I306"/>
    <mergeCell ref="A305:I305"/>
    <mergeCell ref="A284:I285"/>
    <mergeCell ref="A296:I296"/>
    <mergeCell ref="A298:I299"/>
    <mergeCell ref="A301:I303"/>
    <mergeCell ref="A146:I149"/>
    <mergeCell ref="G347:H347"/>
    <mergeCell ref="A123:I126"/>
    <mergeCell ref="A103:I104"/>
    <mergeCell ref="A226:I229"/>
    <mergeCell ref="A166:I167"/>
    <mergeCell ref="A179:I179"/>
    <mergeCell ref="A129:I134"/>
    <mergeCell ref="C347:D347"/>
    <mergeCell ref="A343:I343"/>
    <mergeCell ref="A344:I345"/>
    <mergeCell ref="F312:G312"/>
    <mergeCell ref="F313:G313"/>
    <mergeCell ref="F314:G314"/>
    <mergeCell ref="E347:F347"/>
    <mergeCell ref="A342:I342"/>
    <mergeCell ref="A151:I152"/>
    <mergeCell ref="F316:G316"/>
    <mergeCell ref="A5:I9"/>
    <mergeCell ref="A69:I69"/>
    <mergeCell ref="A78:I78"/>
    <mergeCell ref="A83:I83"/>
    <mergeCell ref="A11:I17"/>
    <mergeCell ref="A74:I77"/>
    <mergeCell ref="D94:E94"/>
    <mergeCell ref="F94:G94"/>
    <mergeCell ref="F233:I233"/>
    <mergeCell ref="A237:I237"/>
    <mergeCell ref="A224:I225"/>
    <mergeCell ref="A106:I107"/>
    <mergeCell ref="A187:I187"/>
    <mergeCell ref="A188:I189"/>
  </mergeCells>
  <phoneticPr fontId="0" type="noConversion"/>
  <pageMargins left="0.75" right="0.75" top="1" bottom="1" header="0.5" footer="0.5"/>
  <pageSetup orientation="portrait" horizontalDpi="200" verticalDpi="200" r:id="rId1"/>
  <headerFooter alignWithMargins="0">
    <oddFooter>&amp;CHarcourt, Inc. items and derived items copyright © 2002 by Harcourt, Inc.</oddFooter>
  </headerFooter>
  <drawing r:id="rId2"/>
  <legacyDrawing r:id="rId3"/>
  <oleObjects>
    <mc:AlternateContent xmlns:mc="http://schemas.openxmlformats.org/markup-compatibility/2006">
      <mc:Choice Requires="x14">
        <oleObject progId="Equation.3" shapeId="1181" r:id="rId4">
          <objectPr defaultSize="0" autoPict="0" r:id="rId5">
            <anchor moveWithCells="1" sizeWithCells="1">
              <from>
                <xdr:col>2</xdr:col>
                <xdr:colOff>200025</xdr:colOff>
                <xdr:row>105</xdr:row>
                <xdr:rowOff>0</xdr:rowOff>
              </from>
              <to>
                <xdr:col>2</xdr:col>
                <xdr:colOff>447675</xdr:colOff>
                <xdr:row>105</xdr:row>
                <xdr:rowOff>0</xdr:rowOff>
              </to>
            </anchor>
          </objectPr>
        </oleObject>
      </mc:Choice>
      <mc:Fallback>
        <oleObject progId="Equation.3" shapeId="118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and Return, Mini Case Model</dc:title>
  <dc:subject>Mini Case</dc:subject>
  <dc:creator>Bart Kreps and Mike Ehrhardt</dc:creator>
  <cp:lastModifiedBy>User_Account</cp:lastModifiedBy>
  <dcterms:created xsi:type="dcterms:W3CDTF">2001-02-21T21:20:25Z</dcterms:created>
  <dcterms:modified xsi:type="dcterms:W3CDTF">2014-04-19T12:54:36Z</dcterms:modified>
</cp:coreProperties>
</file>