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<sst xmlns="http://schemas.openxmlformats.org/spreadsheetml/2006/main" count="96" uniqueCount="62">
  <si>
    <t>Holly R Castro</t>
  </si>
  <si>
    <t>(2) 3/31 Refining Department WIP: $46,000</t>
  </si>
  <si>
    <t>ACC 212</t>
  </si>
  <si>
    <t>Problem 4-26</t>
  </si>
  <si>
    <t>March 1 in process inventory</t>
  </si>
  <si>
    <t>Work in Process</t>
  </si>
  <si>
    <t>Refining Department:</t>
  </si>
  <si>
    <t>a</t>
  </si>
  <si>
    <t>Work in Process - Blending Department</t>
  </si>
  <si>
    <t>Accounts Reveivable</t>
  </si>
  <si>
    <t>Raw Materials</t>
  </si>
  <si>
    <t>Blending Department</t>
  </si>
  <si>
    <t>Work in Process - Refining Department</t>
  </si>
  <si>
    <t>g</t>
  </si>
  <si>
    <t>Bal.</t>
  </si>
  <si>
    <t>Direct Labor</t>
  </si>
  <si>
    <t xml:space="preserve">     Raw Materials</t>
  </si>
  <si>
    <t xml:space="preserve">Overhead </t>
  </si>
  <si>
    <t>b</t>
  </si>
  <si>
    <t>d</t>
  </si>
  <si>
    <t>Cost incurred during March</t>
  </si>
  <si>
    <t>e</t>
  </si>
  <si>
    <t>Blending Department:</t>
  </si>
  <si>
    <t xml:space="preserve">    Salaries and Wages payable</t>
  </si>
  <si>
    <t>f</t>
  </si>
  <si>
    <t>Materials Used</t>
  </si>
  <si>
    <t xml:space="preserve">Manufacturing </t>
  </si>
  <si>
    <t>Direct labor</t>
  </si>
  <si>
    <t>c</t>
  </si>
  <si>
    <t>Manufacturing Overhead</t>
  </si>
  <si>
    <t>Accounts Payable</t>
  </si>
  <si>
    <t>Overhead</t>
  </si>
  <si>
    <t>Overhead cost applied to production</t>
  </si>
  <si>
    <t xml:space="preserve">     Accounts Payable</t>
  </si>
  <si>
    <t>Weighted-average method</t>
  </si>
  <si>
    <t>Work in Precess - Refining Department</t>
  </si>
  <si>
    <t>Refining Department</t>
  </si>
  <si>
    <t>March 1 Inventory (20,000 gallons)</t>
  </si>
  <si>
    <t xml:space="preserve">      Materials 100% complete</t>
  </si>
  <si>
    <t xml:space="preserve">     Work in Process - Refining Department</t>
  </si>
  <si>
    <t xml:space="preserve">     Labor and overhead 90% complete</t>
  </si>
  <si>
    <t>Finished Goods</t>
  </si>
  <si>
    <t>March Costs added:</t>
  </si>
  <si>
    <t xml:space="preserve">     Work in Process - Blending Department</t>
  </si>
  <si>
    <t>Cost of Goods</t>
  </si>
  <si>
    <t>Raw oil materials (390,000 gallons)</t>
  </si>
  <si>
    <t>Sold</t>
  </si>
  <si>
    <t>Accounts Receivable</t>
  </si>
  <si>
    <t xml:space="preserve">     Sales</t>
  </si>
  <si>
    <t>March 31 inventory (40,000 gallons)</t>
  </si>
  <si>
    <t>Cost of Goods Sold</t>
  </si>
  <si>
    <t xml:space="preserve">     Materials 75% complete</t>
  </si>
  <si>
    <t xml:space="preserve">     Finished Goods</t>
  </si>
  <si>
    <t xml:space="preserve">     Labor and overhead 25% complete</t>
  </si>
  <si>
    <t>?</t>
  </si>
  <si>
    <t>Completed and transferred to blending</t>
  </si>
  <si>
    <t>Salaries and Wages</t>
  </si>
  <si>
    <t xml:space="preserve">     ? Gallons</t>
  </si>
  <si>
    <t>Payable</t>
  </si>
  <si>
    <t>Sales</t>
  </si>
  <si>
    <t>k</t>
  </si>
  <si>
    <t>book is Managerial Accounting 11e by Garrison, Noreen and Brewer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</si>
</sst>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Times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Alignment="1">
      <alignment horizontal="right"/>
    </xf>
    <xf numFmtId="41" fontId="0" fillId="0" borderId="0" xfId="0" applyNumberFormat="1" applyFill="1" applyAlignment="1">
      <alignment horizontal="right"/>
    </xf>
    <xf numFmtId="41" fontId="0" fillId="0" borderId="3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41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4.8515625" style="0" customWidth="1"/>
    <col min="2" max="2" width="10.28125" style="0" bestFit="1" customWidth="1"/>
    <col min="5" max="6" width="10.28125" style="0" bestFit="1" customWidth="1"/>
    <col min="8" max="8" width="9.28125" style="0" bestFit="1" customWidth="1"/>
    <col min="10" max="10" width="5.8515625" style="0" customWidth="1"/>
    <col min="11" max="11" width="33.57421875" style="0" customWidth="1"/>
    <col min="13" max="13" width="6.140625" style="0" customWidth="1"/>
    <col min="14" max="14" width="37.28125" style="4" customWidth="1"/>
    <col min="15" max="15" width="10.7109375" style="0" customWidth="1"/>
    <col min="16" max="17" width="10.28125" style="0" bestFit="1" customWidth="1"/>
  </cols>
  <sheetData>
    <row r="1" spans="1:7" ht="12.75">
      <c r="A1" s="1" t="s">
        <v>0</v>
      </c>
      <c r="D1" s="2" t="s">
        <v>1</v>
      </c>
      <c r="E1" s="3"/>
      <c r="F1" s="3"/>
      <c r="G1" s="3"/>
    </row>
    <row r="2" ht="12.75">
      <c r="A2" s="1" t="s">
        <v>2</v>
      </c>
    </row>
    <row r="3" ht="12.75">
      <c r="A3" s="5" t="s">
        <v>3</v>
      </c>
    </row>
    <row r="4" spans="11:14" ht="12.75">
      <c r="K4" s="6" t="s">
        <v>4</v>
      </c>
      <c r="L4" s="6"/>
      <c r="M4" s="4">
        <v>1</v>
      </c>
      <c r="N4"/>
    </row>
    <row r="5" spans="1:16" ht="12.75">
      <c r="A5">
        <v>2</v>
      </c>
      <c r="H5" s="23" t="s">
        <v>5</v>
      </c>
      <c r="I5" s="23"/>
      <c r="K5" s="6" t="s">
        <v>6</v>
      </c>
      <c r="L5" s="6"/>
      <c r="M5" s="7" t="s">
        <v>7</v>
      </c>
      <c r="N5" t="s">
        <v>8</v>
      </c>
      <c r="O5" s="8">
        <v>115000</v>
      </c>
      <c r="P5" s="8"/>
    </row>
    <row r="6" spans="1:16" ht="12.75">
      <c r="A6" s="9"/>
      <c r="B6" s="25" t="s">
        <v>9</v>
      </c>
      <c r="C6" s="25"/>
      <c r="D6" s="9"/>
      <c r="E6" s="25" t="s">
        <v>10</v>
      </c>
      <c r="F6" s="25"/>
      <c r="G6" s="9"/>
      <c r="H6" s="27" t="s">
        <v>11</v>
      </c>
      <c r="I6" s="27"/>
      <c r="K6" s="6" t="s">
        <v>10</v>
      </c>
      <c r="L6" s="6">
        <v>25000</v>
      </c>
      <c r="M6" s="4"/>
      <c r="N6" t="s">
        <v>12</v>
      </c>
      <c r="O6" s="8">
        <v>25000</v>
      </c>
      <c r="P6" s="8"/>
    </row>
    <row r="7" spans="1:16" ht="12.75">
      <c r="A7" s="9" t="s">
        <v>13</v>
      </c>
      <c r="B7" s="10">
        <v>1500000</v>
      </c>
      <c r="C7" s="8"/>
      <c r="D7" s="9" t="s">
        <v>14</v>
      </c>
      <c r="E7" s="10">
        <v>618000</v>
      </c>
      <c r="F7" s="8"/>
      <c r="G7" s="9" t="s">
        <v>14</v>
      </c>
      <c r="H7" s="11">
        <v>65000</v>
      </c>
      <c r="I7" s="8"/>
      <c r="K7" s="6" t="s">
        <v>15</v>
      </c>
      <c r="L7" s="6">
        <v>4000</v>
      </c>
      <c r="M7" s="4"/>
      <c r="N7" t="s">
        <v>16</v>
      </c>
      <c r="O7" s="8"/>
      <c r="P7" s="8">
        <f>SUM(115000+25000)</f>
        <v>140000</v>
      </c>
    </row>
    <row r="8" spans="1:16" ht="12.75">
      <c r="A8" s="9"/>
      <c r="B8" s="11"/>
      <c r="C8" s="8"/>
      <c r="D8" s="9" t="s">
        <v>7</v>
      </c>
      <c r="E8" s="11"/>
      <c r="F8" s="8">
        <v>140000</v>
      </c>
      <c r="G8" s="9" t="s">
        <v>7</v>
      </c>
      <c r="H8" s="11">
        <v>115000</v>
      </c>
      <c r="I8" s="8"/>
      <c r="K8" s="6" t="s">
        <v>17</v>
      </c>
      <c r="L8" s="6">
        <v>9000</v>
      </c>
      <c r="M8" s="4"/>
      <c r="N8"/>
      <c r="O8" s="8"/>
      <c r="P8" s="8"/>
    </row>
    <row r="9" spans="1:16" ht="12.75">
      <c r="A9" s="9"/>
      <c r="B9" s="11"/>
      <c r="C9" s="8"/>
      <c r="D9" s="9"/>
      <c r="E9" s="11"/>
      <c r="F9" s="8"/>
      <c r="G9" s="9" t="s">
        <v>18</v>
      </c>
      <c r="H9" s="11">
        <v>18000</v>
      </c>
      <c r="I9" s="8"/>
      <c r="K9" s="6"/>
      <c r="L9" s="6"/>
      <c r="M9" s="4" t="s">
        <v>18</v>
      </c>
      <c r="N9" t="s">
        <v>8</v>
      </c>
      <c r="O9" s="8">
        <v>18000</v>
      </c>
      <c r="P9" s="8"/>
    </row>
    <row r="10" spans="1:16" ht="12.75">
      <c r="A10" s="9"/>
      <c r="B10" s="12"/>
      <c r="C10" s="13"/>
      <c r="D10" s="9"/>
      <c r="E10" s="12"/>
      <c r="F10" s="13"/>
      <c r="G10" s="9" t="s">
        <v>19</v>
      </c>
      <c r="H10" s="11">
        <v>42000</v>
      </c>
      <c r="I10" s="14"/>
      <c r="K10" s="6" t="s">
        <v>20</v>
      </c>
      <c r="L10" s="6"/>
      <c r="M10" s="4"/>
      <c r="N10" t="s">
        <v>12</v>
      </c>
      <c r="O10" s="8">
        <v>4000</v>
      </c>
      <c r="P10" s="8"/>
    </row>
    <row r="11" spans="1:16" ht="12.75">
      <c r="A11" s="9"/>
      <c r="B11" s="11">
        <f>SUM(B7)</f>
        <v>1500000</v>
      </c>
      <c r="C11" s="8"/>
      <c r="D11" s="9"/>
      <c r="E11" s="11">
        <f>SUM(E7-F8)</f>
        <v>478000</v>
      </c>
      <c r="F11" s="8"/>
      <c r="G11" s="9" t="s">
        <v>21</v>
      </c>
      <c r="H11" s="11">
        <v>740000</v>
      </c>
      <c r="I11" s="8"/>
      <c r="K11" s="6" t="s">
        <v>22</v>
      </c>
      <c r="L11" s="6"/>
      <c r="M11" s="4"/>
      <c r="N11" t="s">
        <v>23</v>
      </c>
      <c r="O11" s="8"/>
      <c r="P11" s="8">
        <f>SUM(O9+O10)</f>
        <v>22000</v>
      </c>
    </row>
    <row r="12" spans="1:16" ht="12.75">
      <c r="A12" s="9"/>
      <c r="B12" s="8"/>
      <c r="C12" s="8"/>
      <c r="D12" s="9"/>
      <c r="E12" s="8"/>
      <c r="F12" s="8"/>
      <c r="G12" s="9" t="s">
        <v>24</v>
      </c>
      <c r="H12" s="12"/>
      <c r="I12" s="13">
        <v>950000</v>
      </c>
      <c r="K12" s="6" t="s">
        <v>25</v>
      </c>
      <c r="L12" s="6">
        <v>115000</v>
      </c>
      <c r="M12" s="4"/>
      <c r="N12"/>
      <c r="O12" s="8"/>
      <c r="P12" s="8"/>
    </row>
    <row r="13" spans="1:16" ht="12.75">
      <c r="A13" s="9"/>
      <c r="B13" s="8"/>
      <c r="C13" s="8"/>
      <c r="D13" s="9"/>
      <c r="E13" s="26" t="s">
        <v>26</v>
      </c>
      <c r="F13" s="26"/>
      <c r="H13" s="10">
        <f>SUM(H7+H8+H9+H10+H11-I12)</f>
        <v>30000</v>
      </c>
      <c r="K13" s="6" t="s">
        <v>27</v>
      </c>
      <c r="L13" s="6">
        <v>18000</v>
      </c>
      <c r="M13" s="15" t="s">
        <v>28</v>
      </c>
      <c r="N13" s="16" t="s">
        <v>29</v>
      </c>
      <c r="O13" s="8">
        <v>225000</v>
      </c>
      <c r="P13" s="8"/>
    </row>
    <row r="14" spans="1:16" ht="12.75">
      <c r="A14" s="9"/>
      <c r="B14" s="25" t="s">
        <v>30</v>
      </c>
      <c r="C14" s="25"/>
      <c r="D14" s="9"/>
      <c r="E14" s="25" t="s">
        <v>31</v>
      </c>
      <c r="F14" s="25"/>
      <c r="K14" s="6" t="s">
        <v>32</v>
      </c>
      <c r="L14" s="6">
        <v>42000</v>
      </c>
      <c r="M14" s="4"/>
      <c r="N14" t="s">
        <v>33</v>
      </c>
      <c r="O14" s="8"/>
      <c r="P14" s="8">
        <v>225000</v>
      </c>
    </row>
    <row r="15" spans="1:16" ht="12.75">
      <c r="A15" s="9" t="s">
        <v>28</v>
      </c>
      <c r="B15" s="10"/>
      <c r="C15" s="8">
        <v>225000</v>
      </c>
      <c r="D15" s="9" t="s">
        <v>28</v>
      </c>
      <c r="E15" s="10">
        <v>225000</v>
      </c>
      <c r="F15" s="8"/>
      <c r="K15" s="6"/>
      <c r="L15" s="6"/>
      <c r="M15" s="4"/>
      <c r="N15"/>
      <c r="O15" s="8"/>
      <c r="P15" s="8"/>
    </row>
    <row r="16" spans="1:16" ht="12.75">
      <c r="A16" s="9" t="s">
        <v>19</v>
      </c>
      <c r="B16" s="11"/>
      <c r="C16" s="8">
        <v>51000</v>
      </c>
      <c r="D16" s="9"/>
      <c r="E16" s="11"/>
      <c r="F16" s="8"/>
      <c r="K16" s="6" t="s">
        <v>34</v>
      </c>
      <c r="L16" s="6"/>
      <c r="M16" s="4" t="s">
        <v>19</v>
      </c>
      <c r="N16" t="s">
        <v>8</v>
      </c>
      <c r="O16" s="8">
        <v>42000</v>
      </c>
      <c r="P16" s="8"/>
    </row>
    <row r="17" spans="1:16" ht="12.75">
      <c r="A17" s="9"/>
      <c r="B17" s="11"/>
      <c r="C17" s="8"/>
      <c r="D17" s="9"/>
      <c r="E17" s="11"/>
      <c r="F17" s="8"/>
      <c r="K17" s="6"/>
      <c r="L17" s="6"/>
      <c r="M17" s="4"/>
      <c r="N17" t="s">
        <v>12</v>
      </c>
      <c r="O17" s="8">
        <v>9000</v>
      </c>
      <c r="P17" s="8"/>
    </row>
    <row r="18" spans="1:16" ht="12.75">
      <c r="A18" s="9"/>
      <c r="B18" s="11"/>
      <c r="C18" s="8"/>
      <c r="D18" s="9"/>
      <c r="E18" s="11"/>
      <c r="F18" s="8"/>
      <c r="K18" s="6"/>
      <c r="L18" s="6"/>
      <c r="M18" s="4"/>
      <c r="N18" t="s">
        <v>33</v>
      </c>
      <c r="O18" s="8"/>
      <c r="P18" s="8">
        <f>SUM(O16+O17)</f>
        <v>51000</v>
      </c>
    </row>
    <row r="19" spans="1:16" ht="12.75">
      <c r="A19" s="9"/>
      <c r="B19" s="11"/>
      <c r="C19" s="8"/>
      <c r="D19" s="9"/>
      <c r="E19" s="11"/>
      <c r="F19" s="8"/>
      <c r="G19" s="9"/>
      <c r="H19" s="23" t="s">
        <v>5</v>
      </c>
      <c r="I19" s="23"/>
      <c r="K19" s="6" t="s">
        <v>35</v>
      </c>
      <c r="L19" s="6"/>
      <c r="M19" s="4"/>
      <c r="N19"/>
      <c r="O19" s="8"/>
      <c r="P19" s="8"/>
    </row>
    <row r="20" spans="1:16" ht="12.75">
      <c r="A20" s="9"/>
      <c r="B20" s="12"/>
      <c r="C20" s="13"/>
      <c r="D20" s="9"/>
      <c r="E20" s="11"/>
      <c r="F20" s="8"/>
      <c r="G20" s="9"/>
      <c r="H20" s="25" t="s">
        <v>36</v>
      </c>
      <c r="I20" s="25"/>
      <c r="K20" s="6" t="s">
        <v>37</v>
      </c>
      <c r="L20" s="6"/>
      <c r="M20" s="4" t="s">
        <v>21</v>
      </c>
      <c r="N20" t="s">
        <v>8</v>
      </c>
      <c r="O20" s="8">
        <v>740000</v>
      </c>
      <c r="P20" s="8"/>
    </row>
    <row r="21" spans="1:16" ht="12.75">
      <c r="A21" s="9"/>
      <c r="B21" s="11"/>
      <c r="C21" s="8">
        <f>SUM(C15:C16)</f>
        <v>276000</v>
      </c>
      <c r="D21" s="9"/>
      <c r="E21" s="12"/>
      <c r="F21" s="13"/>
      <c r="G21" s="4" t="s">
        <v>14</v>
      </c>
      <c r="H21" s="10">
        <v>740000</v>
      </c>
      <c r="K21" s="6" t="s">
        <v>38</v>
      </c>
      <c r="L21" s="6"/>
      <c r="M21" s="4"/>
      <c r="N21" t="s">
        <v>39</v>
      </c>
      <c r="O21" s="8"/>
      <c r="P21" s="8">
        <v>740000</v>
      </c>
    </row>
    <row r="22" spans="1:16" ht="12.75">
      <c r="A22" s="9"/>
      <c r="B22" s="8"/>
      <c r="C22" s="8"/>
      <c r="D22" s="9"/>
      <c r="E22" s="11">
        <f>SUM(E15)</f>
        <v>225000</v>
      </c>
      <c r="F22" s="8"/>
      <c r="G22" s="9" t="s">
        <v>7</v>
      </c>
      <c r="H22" s="11">
        <v>25000</v>
      </c>
      <c r="I22" s="8"/>
      <c r="K22" s="6" t="s">
        <v>40</v>
      </c>
      <c r="L22" s="6">
        <v>38000</v>
      </c>
      <c r="M22" s="4"/>
      <c r="N22"/>
      <c r="O22" s="8"/>
      <c r="P22" s="8"/>
    </row>
    <row r="23" spans="1:16" ht="12.75">
      <c r="A23" s="9"/>
      <c r="B23" s="23"/>
      <c r="C23" s="23"/>
      <c r="D23" s="9"/>
      <c r="E23" s="8"/>
      <c r="F23" s="8"/>
      <c r="G23" s="9" t="s">
        <v>18</v>
      </c>
      <c r="H23" s="11">
        <v>4000</v>
      </c>
      <c r="I23" s="8"/>
      <c r="K23" s="6"/>
      <c r="L23" s="6"/>
      <c r="M23" s="4" t="s">
        <v>24</v>
      </c>
      <c r="N23" t="s">
        <v>41</v>
      </c>
      <c r="O23" s="8">
        <v>950000</v>
      </c>
      <c r="P23" s="8"/>
    </row>
    <row r="24" spans="1:16" ht="12.75">
      <c r="A24" s="9"/>
      <c r="B24" s="23"/>
      <c r="C24" s="23"/>
      <c r="D24" s="9"/>
      <c r="E24" s="14"/>
      <c r="F24" s="14"/>
      <c r="G24" s="9" t="s">
        <v>19</v>
      </c>
      <c r="H24" s="11">
        <v>9000</v>
      </c>
      <c r="I24" s="14"/>
      <c r="K24" s="6" t="s">
        <v>42</v>
      </c>
      <c r="L24" s="6"/>
      <c r="M24" s="4"/>
      <c r="N24" t="s">
        <v>43</v>
      </c>
      <c r="O24" s="8"/>
      <c r="P24" s="8">
        <v>950000</v>
      </c>
    </row>
    <row r="25" spans="1:16" ht="12.75">
      <c r="A25" s="9"/>
      <c r="B25" s="26" t="s">
        <v>44</v>
      </c>
      <c r="C25" s="26"/>
      <c r="D25" s="9"/>
      <c r="E25" s="8"/>
      <c r="F25" s="8"/>
      <c r="G25" s="9" t="s">
        <v>21</v>
      </c>
      <c r="H25" s="12"/>
      <c r="I25" s="13">
        <v>740000</v>
      </c>
      <c r="K25" s="6" t="s">
        <v>45</v>
      </c>
      <c r="L25" s="6">
        <v>495000</v>
      </c>
      <c r="M25" s="4"/>
      <c r="N25"/>
      <c r="O25" s="8"/>
      <c r="P25" s="8"/>
    </row>
    <row r="26" spans="1:16" ht="12.75">
      <c r="A26" s="9"/>
      <c r="B26" s="25" t="s">
        <v>46</v>
      </c>
      <c r="C26" s="25"/>
      <c r="D26" s="9"/>
      <c r="E26" s="25" t="s">
        <v>41</v>
      </c>
      <c r="F26" s="25"/>
      <c r="H26" s="11">
        <f>SUM(H21+H22+H23+H24-I25)</f>
        <v>38000</v>
      </c>
      <c r="K26" s="6" t="s">
        <v>27</v>
      </c>
      <c r="L26" s="6">
        <v>72000</v>
      </c>
      <c r="M26" s="4" t="s">
        <v>13</v>
      </c>
      <c r="N26" t="s">
        <v>47</v>
      </c>
      <c r="O26" s="8">
        <v>1500000</v>
      </c>
      <c r="P26" s="8"/>
    </row>
    <row r="27" spans="1:16" ht="12.75">
      <c r="A27" s="9" t="s">
        <v>13</v>
      </c>
      <c r="B27" s="10">
        <v>900000</v>
      </c>
      <c r="C27" s="8"/>
      <c r="D27" s="9" t="s">
        <v>14</v>
      </c>
      <c r="E27" s="10">
        <v>20000</v>
      </c>
      <c r="F27" s="8"/>
      <c r="K27" s="6" t="s">
        <v>31</v>
      </c>
      <c r="L27" s="6">
        <v>181000</v>
      </c>
      <c r="M27" s="4"/>
      <c r="N27" t="s">
        <v>48</v>
      </c>
      <c r="O27" s="8"/>
      <c r="P27" s="8">
        <v>1500000</v>
      </c>
    </row>
    <row r="28" spans="1:16" ht="12.75">
      <c r="A28" s="9"/>
      <c r="B28" s="11"/>
      <c r="C28" s="8"/>
      <c r="D28" s="9" t="s">
        <v>24</v>
      </c>
      <c r="E28" s="11">
        <v>950000</v>
      </c>
      <c r="F28" s="8"/>
      <c r="H28" s="8"/>
      <c r="K28" s="6"/>
      <c r="L28" s="6"/>
      <c r="M28" s="4"/>
      <c r="N28"/>
      <c r="O28" s="8"/>
      <c r="P28" s="8"/>
    </row>
    <row r="29" spans="1:16" ht="12.75">
      <c r="A29" s="9"/>
      <c r="B29" s="12"/>
      <c r="C29" s="13"/>
      <c r="D29" s="9" t="s">
        <v>13</v>
      </c>
      <c r="E29" s="12"/>
      <c r="F29" s="13">
        <v>900000</v>
      </c>
      <c r="G29" s="9"/>
      <c r="H29" s="8"/>
      <c r="I29" s="8"/>
      <c r="K29" s="6" t="s">
        <v>49</v>
      </c>
      <c r="L29" s="6"/>
      <c r="M29" s="4" t="s">
        <v>13</v>
      </c>
      <c r="N29" t="s">
        <v>50</v>
      </c>
      <c r="O29" s="8">
        <v>900000</v>
      </c>
      <c r="P29" s="8"/>
    </row>
    <row r="30" spans="1:16" ht="12.75">
      <c r="A30" s="9"/>
      <c r="B30" s="11">
        <f>SUM(B27)</f>
        <v>900000</v>
      </c>
      <c r="C30" s="8"/>
      <c r="D30" s="9"/>
      <c r="E30" s="11">
        <f>SUM(E27+E28-F29)</f>
        <v>70000</v>
      </c>
      <c r="F30" s="8"/>
      <c r="G30" s="9"/>
      <c r="K30" s="6" t="s">
        <v>51</v>
      </c>
      <c r="L30" s="6"/>
      <c r="M30" s="4"/>
      <c r="N30" t="s">
        <v>52</v>
      </c>
      <c r="O30" s="8"/>
      <c r="P30" s="8">
        <v>900000</v>
      </c>
    </row>
    <row r="31" spans="1:16" ht="12.75">
      <c r="A31" s="9"/>
      <c r="B31" s="14"/>
      <c r="C31" s="14"/>
      <c r="D31" s="9"/>
      <c r="E31" s="14"/>
      <c r="F31" s="14"/>
      <c r="G31" s="9"/>
      <c r="K31" s="6" t="s">
        <v>53</v>
      </c>
      <c r="L31" s="17" t="s">
        <v>54</v>
      </c>
      <c r="M31" s="4"/>
      <c r="N31"/>
      <c r="O31" s="8"/>
      <c r="P31" s="8"/>
    </row>
    <row r="32" spans="1:16" ht="12.75">
      <c r="A32" s="9"/>
      <c r="B32" s="14"/>
      <c r="C32" s="14"/>
      <c r="D32" s="9"/>
      <c r="E32" s="14"/>
      <c r="F32" s="14"/>
      <c r="G32" s="9"/>
      <c r="H32" s="8"/>
      <c r="K32" s="6"/>
      <c r="L32" s="6"/>
      <c r="M32" s="4"/>
      <c r="N32"/>
      <c r="O32" s="8"/>
      <c r="P32" s="8"/>
    </row>
    <row r="33" spans="1:14" ht="12.75">
      <c r="A33" s="9"/>
      <c r="B33" s="14"/>
      <c r="C33" s="14"/>
      <c r="D33" s="9"/>
      <c r="E33" s="14"/>
      <c r="F33" s="14"/>
      <c r="G33" s="18"/>
      <c r="K33" s="6" t="s">
        <v>55</v>
      </c>
      <c r="L33" s="6"/>
      <c r="M33" s="4"/>
      <c r="N33"/>
    </row>
    <row r="34" spans="1:12" ht="12.75">
      <c r="A34" s="9"/>
      <c r="B34" s="26" t="s">
        <v>56</v>
      </c>
      <c r="C34" s="26"/>
      <c r="D34" s="9"/>
      <c r="E34" s="14"/>
      <c r="F34" s="14"/>
      <c r="G34" s="9"/>
      <c r="K34" s="6" t="s">
        <v>57</v>
      </c>
      <c r="L34" s="17" t="s">
        <v>54</v>
      </c>
    </row>
    <row r="35" spans="1:12" ht="12.75">
      <c r="A35" s="9"/>
      <c r="B35" s="25" t="s">
        <v>58</v>
      </c>
      <c r="C35" s="25"/>
      <c r="E35" s="25" t="s">
        <v>59</v>
      </c>
      <c r="F35" s="25"/>
      <c r="G35" s="9"/>
      <c r="H35" s="8"/>
      <c r="I35" s="8"/>
      <c r="K35" s="6"/>
      <c r="L35" s="6"/>
    </row>
    <row r="36" spans="1:9" ht="12.75">
      <c r="A36" s="9" t="s">
        <v>18</v>
      </c>
      <c r="B36" s="10"/>
      <c r="C36" s="8">
        <v>22000</v>
      </c>
      <c r="D36" s="4" t="s">
        <v>60</v>
      </c>
      <c r="E36" s="10"/>
      <c r="F36" s="8">
        <v>1500000</v>
      </c>
      <c r="G36" s="9"/>
      <c r="H36" s="23"/>
      <c r="I36" s="23"/>
    </row>
    <row r="37" spans="1:9" ht="12.75">
      <c r="A37" s="9"/>
      <c r="B37" s="11"/>
      <c r="C37" s="8"/>
      <c r="E37" s="11"/>
      <c r="F37" s="8"/>
      <c r="G37" s="9"/>
      <c r="H37" s="14"/>
      <c r="I37" s="14"/>
    </row>
    <row r="38" spans="1:9" ht="12.75">
      <c r="A38" s="9"/>
      <c r="B38" s="12"/>
      <c r="C38" s="13"/>
      <c r="E38" s="19"/>
      <c r="F38" s="13"/>
      <c r="G38" s="18"/>
      <c r="H38" s="20"/>
      <c r="I38" s="20"/>
    </row>
    <row r="39" spans="1:9" ht="12.75">
      <c r="A39" s="9"/>
      <c r="B39" s="11"/>
      <c r="C39" s="8">
        <f>SUM(C36)</f>
        <v>22000</v>
      </c>
      <c r="E39" s="11">
        <f>SUM(F36)</f>
        <v>1500000</v>
      </c>
      <c r="F39" s="8"/>
      <c r="G39" s="18"/>
      <c r="H39" s="20"/>
      <c r="I39" s="20"/>
    </row>
    <row r="40" spans="1:9" ht="12.75">
      <c r="A40" s="9"/>
      <c r="G40" s="9"/>
      <c r="H40" s="14"/>
      <c r="I40" s="14"/>
    </row>
    <row r="41" spans="1:9" ht="12.75">
      <c r="A41" s="9"/>
      <c r="B41" s="14"/>
      <c r="C41" s="14"/>
      <c r="D41" s="21"/>
      <c r="E41" s="14"/>
      <c r="F41" s="14"/>
      <c r="G41" s="9"/>
      <c r="H41" s="14"/>
      <c r="I41" s="14"/>
    </row>
    <row r="42" spans="1:9" ht="12.75">
      <c r="A42" s="9"/>
      <c r="B42" s="23"/>
      <c r="C42" s="23"/>
      <c r="D42" s="21"/>
      <c r="E42" s="24"/>
      <c r="F42" s="24"/>
      <c r="G42" s="8"/>
      <c r="H42" s="14"/>
      <c r="I42" s="14"/>
    </row>
    <row r="43" spans="1:9" ht="12.75">
      <c r="A43" s="9"/>
      <c r="B43" s="14"/>
      <c r="C43" s="14"/>
      <c r="D43" s="21"/>
      <c r="E43" s="24"/>
      <c r="F43" s="24"/>
      <c r="G43" s="9"/>
      <c r="H43" s="23"/>
      <c r="I43" s="23"/>
    </row>
    <row r="44" spans="1:9" ht="12.75">
      <c r="A44" s="9"/>
      <c r="B44" s="14"/>
      <c r="C44" s="14"/>
      <c r="D44" s="21"/>
      <c r="E44" s="14"/>
      <c r="F44" s="14"/>
      <c r="G44" s="9"/>
      <c r="H44" s="23"/>
      <c r="I44" s="23"/>
    </row>
    <row r="45" spans="1:9" ht="12.75">
      <c r="A45" s="28" t="s">
        <v>61</v>
      </c>
      <c r="B45" s="14"/>
      <c r="C45" s="14"/>
      <c r="D45" s="21"/>
      <c r="E45" s="14"/>
      <c r="F45" s="14"/>
      <c r="G45" s="9"/>
      <c r="H45" s="14"/>
      <c r="I45" s="14"/>
    </row>
    <row r="46" spans="1:9" ht="12.75">
      <c r="A46" s="9"/>
      <c r="B46" s="14"/>
      <c r="C46" s="14"/>
      <c r="D46" s="21"/>
      <c r="E46" s="14"/>
      <c r="F46" s="14"/>
      <c r="G46" s="9"/>
      <c r="H46" s="14"/>
      <c r="I46" s="14"/>
    </row>
    <row r="47" spans="1:9" ht="12.75">
      <c r="A47" s="9"/>
      <c r="B47" s="14"/>
      <c r="C47" s="14"/>
      <c r="D47" s="21"/>
      <c r="E47" s="14"/>
      <c r="F47" s="14"/>
      <c r="G47" s="9"/>
      <c r="H47" s="14"/>
      <c r="I47" s="14"/>
    </row>
    <row r="48" spans="1:9" ht="12.75">
      <c r="A48" s="9"/>
      <c r="B48" s="14"/>
      <c r="C48" s="14"/>
      <c r="D48" s="21"/>
      <c r="E48" s="14"/>
      <c r="F48" s="14"/>
      <c r="G48" s="9"/>
      <c r="H48" s="14"/>
      <c r="I48" s="14"/>
    </row>
    <row r="49" spans="1:9" ht="12.75">
      <c r="A49" s="8"/>
      <c r="B49" s="23"/>
      <c r="C49" s="23"/>
      <c r="D49" s="14"/>
      <c r="E49" s="23"/>
      <c r="F49" s="23"/>
      <c r="G49" s="8"/>
      <c r="H49" s="14"/>
      <c r="I49" s="14"/>
    </row>
    <row r="50" spans="1:9" ht="12.75">
      <c r="A50" s="8"/>
      <c r="B50" s="14"/>
      <c r="C50" s="14"/>
      <c r="D50" s="21"/>
      <c r="E50" s="14"/>
      <c r="F50" s="14"/>
      <c r="G50" s="8"/>
      <c r="H50" s="8"/>
      <c r="I50" s="8"/>
    </row>
    <row r="51" spans="1:9" ht="12.75">
      <c r="A51" s="8"/>
      <c r="B51" s="14"/>
      <c r="C51" s="14"/>
      <c r="D51" s="14"/>
      <c r="E51" s="14"/>
      <c r="F51" s="14"/>
      <c r="G51" s="8"/>
      <c r="H51" s="8"/>
      <c r="I51" s="8"/>
    </row>
    <row r="52" spans="1:9" ht="12.75">
      <c r="A52" s="8"/>
      <c r="B52" s="14"/>
      <c r="C52" s="14"/>
      <c r="D52" s="14"/>
      <c r="E52" s="14"/>
      <c r="F52" s="14"/>
      <c r="G52" s="8"/>
      <c r="H52" s="8"/>
      <c r="I52" s="8"/>
    </row>
    <row r="53" spans="2:6" ht="12.75">
      <c r="B53" s="22"/>
      <c r="C53" s="22"/>
      <c r="D53" s="22"/>
      <c r="E53" s="22"/>
      <c r="F53" s="22"/>
    </row>
  </sheetData>
  <mergeCells count="25">
    <mergeCell ref="H5:I5"/>
    <mergeCell ref="B6:C6"/>
    <mergeCell ref="E6:F6"/>
    <mergeCell ref="H6:I6"/>
    <mergeCell ref="E13:F13"/>
    <mergeCell ref="B14:C14"/>
    <mergeCell ref="E14:F14"/>
    <mergeCell ref="H19:I19"/>
    <mergeCell ref="H20:I20"/>
    <mergeCell ref="B23:C23"/>
    <mergeCell ref="B24:C24"/>
    <mergeCell ref="B25:C25"/>
    <mergeCell ref="B26:C26"/>
    <mergeCell ref="E26:F26"/>
    <mergeCell ref="B34:C34"/>
    <mergeCell ref="B35:C35"/>
    <mergeCell ref="E35:F35"/>
    <mergeCell ref="H44:I44"/>
    <mergeCell ref="B49:C49"/>
    <mergeCell ref="E49:F49"/>
    <mergeCell ref="H36:I36"/>
    <mergeCell ref="B42:C42"/>
    <mergeCell ref="E42:F42"/>
    <mergeCell ref="E43:F43"/>
    <mergeCell ref="H43:I4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John Doe</cp:lastModifiedBy>
  <dcterms:created xsi:type="dcterms:W3CDTF">2006-09-17T21:10:44Z</dcterms:created>
  <dcterms:modified xsi:type="dcterms:W3CDTF">2006-09-17T21:14:30Z</dcterms:modified>
  <cp:category/>
  <cp:version/>
  <cp:contentType/>
  <cp:contentStatus/>
</cp:coreProperties>
</file>