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Input" sheetId="1" r:id="rId1"/>
    <sheet name="Output" sheetId="2" r:id="rId2"/>
  </sheets>
  <definedNames>
    <definedName name="_xlnm.Print_Area" localSheetId="1">'Output'!$A$1:$F$37</definedName>
    <definedName name="_xlnm.Print_Titles" localSheetId="1">'Output'!$1:$1</definedName>
  </definedNames>
  <calcPr fullCalcOnLoad="1"/>
</workbook>
</file>

<file path=xl/comments1.xml><?xml version="1.0" encoding="utf-8"?>
<comments xmlns="http://schemas.openxmlformats.org/spreadsheetml/2006/main">
  <authors>
    <author>Albert Salinas</author>
  </authors>
  <commentList>
    <comment ref="B15" authorId="0">
      <text>
        <r>
          <rPr>
            <b/>
            <sz val="8"/>
            <rFont val="Tahoma"/>
            <family val="0"/>
          </rPr>
          <t>Albert Salinas:</t>
        </r>
        <r>
          <rPr>
            <sz val="8"/>
            <rFont val="Tahoma"/>
            <family val="0"/>
          </rPr>
          <t xml:space="preserve">
Input data!</t>
        </r>
      </text>
    </comment>
  </commentList>
</comments>
</file>

<file path=xl/sharedStrings.xml><?xml version="1.0" encoding="utf-8"?>
<sst xmlns="http://schemas.openxmlformats.org/spreadsheetml/2006/main" count="101" uniqueCount="57">
  <si>
    <t>Year 0</t>
  </si>
  <si>
    <t>Year 1</t>
  </si>
  <si>
    <t>Year 2</t>
  </si>
  <si>
    <t>Year 3</t>
  </si>
  <si>
    <t>variables</t>
  </si>
  <si>
    <t>NPV=</t>
  </si>
  <si>
    <t>IRR=</t>
  </si>
  <si>
    <t>PB=</t>
  </si>
  <si>
    <t>years</t>
  </si>
  <si>
    <t>Capital Budgeting Analysis Template</t>
  </si>
  <si>
    <t>18a. Changed Exchange (Est. rate#2, "Worst-Case")</t>
  </si>
  <si>
    <t>1.  This template helps students in understanding the capital budgeting analysis for an overseas subsidiary.</t>
  </si>
  <si>
    <t>Output Field:</t>
  </si>
  <si>
    <t>22.   Cumulative NPV:  (Existing rate #1, "Most-Likely")</t>
  </si>
  <si>
    <t>18.   Exchange rate         (Existing rate #1, "Most-Likely")</t>
  </si>
  <si>
    <t>18b. Changed Exchange (Est. rate#3, "Best-Case")</t>
  </si>
  <si>
    <r>
      <t xml:space="preserve">Output Screen </t>
    </r>
    <r>
      <rPr>
        <sz val="10"/>
        <color indexed="10"/>
        <rFont val="Arial"/>
        <family val="2"/>
      </rPr>
      <t>(This screen is locked intentionally because it contains the formulas for the above Input Screen.)</t>
    </r>
  </si>
  <si>
    <t>9.    Total expenses=5+6+7+8</t>
  </si>
  <si>
    <t>8.    Noncash expense (depreciation)</t>
  </si>
  <si>
    <t>7.    Other fixed annual expenses</t>
  </si>
  <si>
    <t>6.    Annual lease expense</t>
  </si>
  <si>
    <t>5.    Total VC = (1) x (4)</t>
  </si>
  <si>
    <t>4.    Variable cost per unit (VC)</t>
  </si>
  <si>
    <t>3.    Total revenue =(1)x(2)</t>
  </si>
  <si>
    <t>2.    Price per unit</t>
  </si>
  <si>
    <t>1.    Demand</t>
  </si>
  <si>
    <t>10.   EBT of subsidiary= (3)-(9)</t>
  </si>
  <si>
    <t>11.   Host government tax</t>
  </si>
  <si>
    <t>12.   EAT of subsidiary= (10)-(11)</t>
  </si>
  <si>
    <t xml:space="preserve">13.   Net cash flow to subsidiary </t>
  </si>
  <si>
    <t>14.   S$ remitted by subsidiary</t>
  </si>
  <si>
    <t>15.   Tax withholding on remitted funds</t>
  </si>
  <si>
    <t>16.   S$ remitted after withholding</t>
  </si>
  <si>
    <t>17.   Salvage value</t>
  </si>
  <si>
    <t xml:space="preserve">18.   Exchange rate </t>
  </si>
  <si>
    <t>19.   Cash flow to parent</t>
  </si>
  <si>
    <t>20.   PV of parent cash flow</t>
  </si>
  <si>
    <t>21.   Initial investment by parent</t>
  </si>
  <si>
    <t>20.   Discount rate for PV</t>
  </si>
  <si>
    <t>15.   Tax withholding on remitted</t>
  </si>
  <si>
    <t>14.   % revenue remitted by subsidiary</t>
  </si>
  <si>
    <t>11.   Host government tax rate</t>
  </si>
  <si>
    <t>8.     Noncash expense (depreciation)</t>
  </si>
  <si>
    <t>7.     Other fixed annual expenses</t>
  </si>
  <si>
    <t>6.     Annual lease expense</t>
  </si>
  <si>
    <t>4.     Variable cost per unit</t>
  </si>
  <si>
    <t>2.     Price per unit</t>
  </si>
  <si>
    <t>1.     Demand</t>
  </si>
  <si>
    <t>Most Likely</t>
  </si>
  <si>
    <t>22b. Cumulative NPV:  (Est. rate#3, "Worst-Case")</t>
  </si>
  <si>
    <t>22a. Cumulative NPV:  (Est. rate#2, "Best-Case")</t>
  </si>
  <si>
    <t>PayBack = [last year with negative Cash Flow] + [Residual Positive Cash Flow in current year] divided by [Total Cash Flow in current year]</t>
  </si>
  <si>
    <t>2.  Students need to enter the required information in the input screen (turquoise shaded cells). Use the "Format Cell" feature to change the Currency Symbol in the various input fields.</t>
  </si>
  <si>
    <t>3.  Output is automatically updated as information in the input screen is changed. Note the "Input" and "Output" tabs at the bottom of the spreadsheet for viewing data.</t>
  </si>
  <si>
    <t>4.  Please change the exchange rate (items 18a and 18b) in order to see its impact on NPV. You can do this to perform a sensitivity analysis assuming various currency outcomes: Worst-Case, Most-Likely, Best-Case.</t>
  </si>
  <si>
    <r>
      <t xml:space="preserve">Output Screen </t>
    </r>
    <r>
      <rPr>
        <sz val="10"/>
        <color indexed="10"/>
        <rFont val="Arial"/>
        <family val="2"/>
      </rPr>
      <t xml:space="preserve">(This screen is locked intentionally because it contains the formulas for the </t>
    </r>
    <r>
      <rPr>
        <b/>
        <i/>
        <sz val="10"/>
        <color indexed="10"/>
        <rFont val="Arial"/>
        <family val="2"/>
      </rPr>
      <t>Input Screen</t>
    </r>
    <r>
      <rPr>
        <sz val="10"/>
        <color indexed="10"/>
        <rFont val="Arial"/>
        <family val="2"/>
      </rPr>
      <t>.)</t>
    </r>
  </si>
  <si>
    <r>
      <t xml:space="preserve">Input Screen </t>
    </r>
    <r>
      <rPr>
        <sz val="10"/>
        <color indexed="10"/>
        <rFont val="Arial"/>
        <family val="2"/>
      </rPr>
      <t xml:space="preserve">(Students can change the numbers and currency used in this chart. The changes you put in here will appear in the calculation on the </t>
    </r>
    <r>
      <rPr>
        <b/>
        <i/>
        <sz val="10"/>
        <color indexed="10"/>
        <rFont val="Arial"/>
        <family val="2"/>
      </rPr>
      <t>Output Screen</t>
    </r>
    <r>
      <rPr>
        <sz val="10"/>
        <color indexed="10"/>
        <rFont val="Arial"/>
        <family val="2"/>
      </rPr>
      <t>.)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</si>
</sst>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&quot;$&quot;#,##0.000000_);[Red]\(&quot;$&quot;#,##0.000000\)"/>
    <numFmt numFmtId="167" formatCode="&quot;$&quot;#,##0.0000"/>
    <numFmt numFmtId="168" formatCode="&quot;$&quot;#,##0.0000_);[Red]\(&quot;$&quot;#,##0.0000\)"/>
    <numFmt numFmtId="169" formatCode="0.0000%"/>
    <numFmt numFmtId="170" formatCode="0.0000"/>
    <numFmt numFmtId="171" formatCode="0.00_);[Red]\(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[$SGD]\ #,##0.00"/>
    <numFmt numFmtId="177" formatCode="[$SGD]\ #,##0"/>
    <numFmt numFmtId="178" formatCode="[$NZD]\ #,##0_);[Red]\([$NZD]\ #,##0\)"/>
    <numFmt numFmtId="179" formatCode="[$SGD]\ #,##0_);[Red]\([$SGD]\ #,##0\)"/>
    <numFmt numFmtId="180" formatCode="[$NZD]\ #,##0.00"/>
    <numFmt numFmtId="181" formatCode="[$NZD]\ #,##0"/>
    <numFmt numFmtId="182" formatCode="0.0%"/>
    <numFmt numFmtId="183" formatCode="&quot;$&quot;#,##0.0_);[Red]\(&quot;$&quot;#,##0.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ck">
        <color indexed="60"/>
      </left>
      <right style="thick">
        <color indexed="60"/>
      </right>
      <top style="thin">
        <color indexed="16"/>
      </top>
      <bottom style="thin">
        <color indexed="16"/>
      </bottom>
    </border>
    <border>
      <left style="thick">
        <color indexed="60"/>
      </left>
      <right style="thick">
        <color indexed="60"/>
      </right>
      <top style="thin">
        <color indexed="16"/>
      </top>
      <bottom style="thick">
        <color indexed="60"/>
      </bottom>
    </border>
    <border>
      <left style="thick">
        <color indexed="60"/>
      </left>
      <right style="thick">
        <color indexed="60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thick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ck">
        <color indexed="61"/>
      </left>
      <right>
        <color indexed="63"/>
      </right>
      <top style="thin">
        <color indexed="61"/>
      </top>
      <bottom style="thick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>
        <color indexed="63"/>
      </left>
      <right style="thin">
        <color indexed="16"/>
      </right>
      <top style="thick">
        <color indexed="60"/>
      </top>
      <bottom style="thick">
        <color indexed="60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ck">
        <color indexed="61"/>
      </left>
      <right style="thick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 style="thin">
        <color indexed="61"/>
      </right>
      <top style="thick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 style="thick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ck">
        <color indexed="61"/>
      </left>
      <right>
        <color indexed="63"/>
      </right>
      <top style="thick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ck">
        <color indexed="61"/>
      </right>
      <top>
        <color indexed="63"/>
      </top>
      <bottom style="thin">
        <color indexed="61"/>
      </bottom>
    </border>
    <border>
      <left style="thin">
        <color indexed="16"/>
      </left>
      <right>
        <color indexed="63"/>
      </right>
      <top style="thin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 style="thick"/>
    </border>
    <border>
      <left style="thick">
        <color indexed="60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60"/>
      </top>
      <bottom>
        <color indexed="63"/>
      </bottom>
    </border>
    <border>
      <left style="thin">
        <color indexed="16"/>
      </left>
      <right style="thick">
        <color indexed="60"/>
      </right>
      <top style="thick">
        <color indexed="60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ck">
        <color indexed="60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ck">
        <color indexed="6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60"/>
      </bottom>
    </border>
    <border>
      <left style="thin">
        <color indexed="16"/>
      </left>
      <right style="thick">
        <color indexed="60"/>
      </right>
      <top style="thin">
        <color indexed="16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6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60"/>
      </right>
      <top style="thin">
        <color indexed="16"/>
      </top>
      <bottom>
        <color indexed="63"/>
      </bottom>
    </border>
    <border>
      <left style="thick">
        <color indexed="60"/>
      </left>
      <right style="thick">
        <color indexed="60"/>
      </right>
      <top style="thin">
        <color indexed="16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4" xfId="0" applyFill="1" applyBorder="1" applyAlignment="1">
      <alignment/>
    </xf>
    <xf numFmtId="8" fontId="4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6" fontId="6" fillId="3" borderId="11" xfId="0" applyNumberFormat="1" applyFont="1" applyFill="1" applyBorder="1" applyAlignment="1">
      <alignment/>
    </xf>
    <xf numFmtId="6" fontId="6" fillId="3" borderId="12" xfId="0" applyNumberFormat="1" applyFont="1" applyFill="1" applyBorder="1" applyAlignment="1">
      <alignment/>
    </xf>
    <xf numFmtId="6" fontId="0" fillId="0" borderId="11" xfId="0" applyNumberFormat="1" applyBorder="1" applyAlignment="1">
      <alignment/>
    </xf>
    <xf numFmtId="6" fontId="0" fillId="0" borderId="12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6" fillId="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6" fontId="6" fillId="3" borderId="17" xfId="0" applyNumberFormat="1" applyFont="1" applyFill="1" applyBorder="1" applyAlignment="1">
      <alignment/>
    </xf>
    <xf numFmtId="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/>
    </xf>
    <xf numFmtId="0" fontId="6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textRotation="90"/>
    </xf>
    <xf numFmtId="0" fontId="8" fillId="0" borderId="0" xfId="0" applyFont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textRotation="90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22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1" fillId="0" borderId="0" xfId="0" applyFont="1" applyAlignment="1">
      <alignment/>
    </xf>
    <xf numFmtId="3" fontId="0" fillId="0" borderId="31" xfId="0" applyNumberFormat="1" applyBorder="1" applyAlignment="1" applyProtection="1">
      <alignment/>
      <protection hidden="1"/>
    </xf>
    <xf numFmtId="3" fontId="0" fillId="0" borderId="32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/>
      <protection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10" fontId="4" fillId="2" borderId="35" xfId="0" applyNumberFormat="1" applyFont="1" applyFill="1" applyBorder="1" applyAlignment="1">
      <alignment/>
    </xf>
    <xf numFmtId="40" fontId="4" fillId="2" borderId="36" xfId="0" applyNumberFormat="1" applyFont="1" applyFill="1" applyBorder="1" applyAlignment="1">
      <alignment/>
    </xf>
    <xf numFmtId="0" fontId="14" fillId="2" borderId="37" xfId="0" applyFont="1" applyFill="1" applyBorder="1" applyAlignment="1">
      <alignment vertical="justify" wrapText="1"/>
    </xf>
    <xf numFmtId="0" fontId="3" fillId="0" borderId="38" xfId="0" applyFont="1" applyBorder="1" applyAlignment="1">
      <alignment/>
    </xf>
    <xf numFmtId="9" fontId="5" fillId="3" borderId="36" xfId="0" applyNumberFormat="1" applyFont="1" applyFill="1" applyBorder="1" applyAlignment="1">
      <alignment/>
    </xf>
    <xf numFmtId="6" fontId="0" fillId="3" borderId="36" xfId="0" applyNumberFormat="1" applyFill="1" applyBorder="1" applyAlignment="1">
      <alignment/>
    </xf>
    <xf numFmtId="164" fontId="0" fillId="3" borderId="36" xfId="0" applyNumberFormat="1" applyFill="1" applyBorder="1" applyAlignment="1">
      <alignment/>
    </xf>
    <xf numFmtId="181" fontId="0" fillId="3" borderId="36" xfId="0" applyNumberForma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3" fontId="0" fillId="3" borderId="36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3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181" fontId="0" fillId="0" borderId="41" xfId="0" applyNumberFormat="1" applyFill="1" applyBorder="1" applyAlignment="1">
      <alignment/>
    </xf>
    <xf numFmtId="181" fontId="0" fillId="0" borderId="6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1" fontId="0" fillId="0" borderId="50" xfId="0" applyNumberFormat="1" applyFill="1" applyBorder="1" applyAlignment="1">
      <alignment/>
    </xf>
    <xf numFmtId="181" fontId="0" fillId="0" borderId="42" xfId="0" applyNumberFormat="1" applyFill="1" applyBorder="1" applyAlignment="1">
      <alignment/>
    </xf>
    <xf numFmtId="181" fontId="0" fillId="0" borderId="51" xfId="0" applyNumberFormat="1" applyFill="1" applyBorder="1" applyAlignment="1">
      <alignment/>
    </xf>
    <xf numFmtId="181" fontId="0" fillId="0" borderId="5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3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6" fontId="6" fillId="4" borderId="17" xfId="0" applyNumberFormat="1" applyFont="1" applyFill="1" applyBorder="1" applyAlignment="1">
      <alignment/>
    </xf>
    <xf numFmtId="6" fontId="6" fillId="4" borderId="11" xfId="0" applyNumberFormat="1" applyFont="1" applyFill="1" applyBorder="1" applyAlignment="1">
      <alignment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6" fontId="6" fillId="4" borderId="12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6" borderId="0" xfId="0" applyFont="1" applyFill="1" applyAlignment="1">
      <alignment wrapText="1"/>
    </xf>
    <xf numFmtId="0" fontId="0" fillId="6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2895600</xdr:colOff>
      <xdr:row>7</xdr:row>
      <xdr:rowOff>838200</xdr:rowOff>
    </xdr:from>
    <xdr:to>
      <xdr:col>3</xdr:col>
      <xdr:colOff>9525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95600" y="2581275"/>
          <a:ext cx="1990725" cy="2762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2895600</xdr:colOff>
      <xdr:row>7</xdr:row>
      <xdr:rowOff>838200</xdr:rowOff>
    </xdr:from>
    <xdr:to>
      <xdr:col>3</xdr:col>
      <xdr:colOff>9525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95600" y="2581275"/>
          <a:ext cx="1990725" cy="2762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2333625</xdr:colOff>
      <xdr:row>7</xdr:row>
      <xdr:rowOff>790575</xdr:rowOff>
    </xdr:from>
    <xdr:to>
      <xdr:col>0</xdr:col>
      <xdr:colOff>3324225</xdr:colOff>
      <xdr:row>14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333625" y="2533650"/>
          <a:ext cx="990600" cy="1390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238125</xdr:rowOff>
    </xdr:from>
    <xdr:to>
      <xdr:col>2</xdr:col>
      <xdr:colOff>523875</xdr:colOff>
      <xdr:row>58</xdr:row>
      <xdr:rowOff>238125</xdr:rowOff>
    </xdr:to>
    <xdr:sp>
      <xdr:nvSpPr>
        <xdr:cNvPr id="4" name="Line 8"/>
        <xdr:cNvSpPr>
          <a:spLocks/>
        </xdr:cNvSpPr>
      </xdr:nvSpPr>
      <xdr:spPr>
        <a:xfrm>
          <a:off x="3419475" y="5648325"/>
          <a:ext cx="8858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56</xdr:row>
      <xdr:rowOff>19050</xdr:rowOff>
    </xdr:from>
    <xdr:to>
      <xdr:col>2</xdr:col>
      <xdr:colOff>514350</xdr:colOff>
      <xdr:row>58</xdr:row>
      <xdr:rowOff>247650</xdr:rowOff>
    </xdr:to>
    <xdr:sp>
      <xdr:nvSpPr>
        <xdr:cNvPr id="5" name="Line 9"/>
        <xdr:cNvSpPr>
          <a:spLocks/>
        </xdr:cNvSpPr>
      </xdr:nvSpPr>
      <xdr:spPr>
        <a:xfrm flipV="1">
          <a:off x="4295775" y="5648325"/>
          <a:ext cx="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238125</xdr:rowOff>
    </xdr:from>
    <xdr:to>
      <xdr:col>2</xdr:col>
      <xdr:colOff>523875</xdr:colOff>
      <xdr:row>36</xdr:row>
      <xdr:rowOff>238125</xdr:rowOff>
    </xdr:to>
    <xdr:sp>
      <xdr:nvSpPr>
        <xdr:cNvPr id="1" name="Line 8"/>
        <xdr:cNvSpPr>
          <a:spLocks/>
        </xdr:cNvSpPr>
      </xdr:nvSpPr>
      <xdr:spPr>
        <a:xfrm>
          <a:off x="3419475" y="6810375"/>
          <a:ext cx="8858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34</xdr:row>
      <xdr:rowOff>19050</xdr:rowOff>
    </xdr:from>
    <xdr:to>
      <xdr:col>2</xdr:col>
      <xdr:colOff>514350</xdr:colOff>
      <xdr:row>36</xdr:row>
      <xdr:rowOff>247650</xdr:rowOff>
    </xdr:to>
    <xdr:sp>
      <xdr:nvSpPr>
        <xdr:cNvPr id="2" name="Line 9"/>
        <xdr:cNvSpPr>
          <a:spLocks/>
        </xdr:cNvSpPr>
      </xdr:nvSpPr>
      <xdr:spPr>
        <a:xfrm flipV="1">
          <a:off x="4295775" y="6248400"/>
          <a:ext cx="0" cy="571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7">
      <selection activeCell="D65" sqref="D65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3" width="16.421875" style="0" customWidth="1"/>
    <col min="4" max="6" width="14.7109375" style="0" customWidth="1"/>
  </cols>
  <sheetData>
    <row r="1" spans="1:6" ht="18">
      <c r="A1" s="90" t="s">
        <v>9</v>
      </c>
      <c r="B1" s="91"/>
      <c r="C1" s="91"/>
      <c r="D1" s="91"/>
      <c r="E1" s="91"/>
      <c r="F1" s="91"/>
    </row>
    <row r="3" spans="1:6" s="93" customFormat="1" ht="12.75">
      <c r="A3" s="94" t="s">
        <v>11</v>
      </c>
      <c r="B3" s="95"/>
      <c r="C3" s="95"/>
      <c r="D3" s="95"/>
      <c r="E3" s="95"/>
      <c r="F3" s="95"/>
    </row>
    <row r="4" spans="1:6" s="93" customFormat="1" ht="27.75" customHeight="1">
      <c r="A4" s="94" t="s">
        <v>52</v>
      </c>
      <c r="B4" s="95"/>
      <c r="C4" s="95"/>
      <c r="D4" s="95"/>
      <c r="E4" s="95"/>
      <c r="F4" s="95"/>
    </row>
    <row r="5" spans="1:6" s="93" customFormat="1" ht="27" customHeight="1">
      <c r="A5" s="94" t="s">
        <v>53</v>
      </c>
      <c r="B5" s="95"/>
      <c r="C5" s="95"/>
      <c r="D5" s="95"/>
      <c r="E5" s="95"/>
      <c r="F5" s="95"/>
    </row>
    <row r="6" spans="1:6" s="93" customFormat="1" ht="25.5" customHeight="1">
      <c r="A6" s="94" t="s">
        <v>54</v>
      </c>
      <c r="B6" s="95"/>
      <c r="C6" s="95"/>
      <c r="D6" s="95"/>
      <c r="E6" s="95"/>
      <c r="F6" s="95"/>
    </row>
    <row r="7" ht="13.5" thickBot="1"/>
    <row r="8" spans="1:6" ht="80.25" thickBot="1" thickTop="1">
      <c r="A8" s="44" t="s">
        <v>56</v>
      </c>
      <c r="B8" s="35" t="s">
        <v>4</v>
      </c>
      <c r="C8" s="34" t="s">
        <v>0</v>
      </c>
      <c r="D8" s="60" t="s">
        <v>1</v>
      </c>
      <c r="E8" s="60" t="s">
        <v>2</v>
      </c>
      <c r="F8" s="61" t="s">
        <v>3</v>
      </c>
    </row>
    <row r="9" spans="1:6" ht="14.25" thickBot="1" thickTop="1">
      <c r="A9" s="4" t="s">
        <v>47</v>
      </c>
      <c r="B9" s="79"/>
      <c r="C9" s="68"/>
      <c r="D9" s="62">
        <v>40000</v>
      </c>
      <c r="E9" s="62">
        <v>50000</v>
      </c>
      <c r="F9" s="62">
        <v>60000</v>
      </c>
    </row>
    <row r="10" spans="1:6" ht="14.25" thickBot="1" thickTop="1">
      <c r="A10" s="2" t="s">
        <v>46</v>
      </c>
      <c r="B10" s="80"/>
      <c r="C10" s="69"/>
      <c r="D10" s="59">
        <v>500</v>
      </c>
      <c r="E10" s="59">
        <v>511</v>
      </c>
      <c r="F10" s="59">
        <v>530</v>
      </c>
    </row>
    <row r="11" spans="1:6" ht="14.25" thickBot="1" thickTop="1">
      <c r="A11" s="2" t="s">
        <v>45</v>
      </c>
      <c r="B11" s="80"/>
      <c r="C11" s="69"/>
      <c r="D11" s="59">
        <v>30</v>
      </c>
      <c r="E11" s="59">
        <v>35</v>
      </c>
      <c r="F11" s="59">
        <v>40</v>
      </c>
    </row>
    <row r="12" spans="1:6" ht="14.25" thickBot="1" thickTop="1">
      <c r="A12" s="2" t="s">
        <v>44</v>
      </c>
      <c r="B12" s="80"/>
      <c r="C12" s="69"/>
      <c r="D12" s="59">
        <v>6000000</v>
      </c>
      <c r="E12" s="59">
        <v>6000000</v>
      </c>
      <c r="F12" s="59">
        <v>6000000</v>
      </c>
    </row>
    <row r="13" spans="1:6" ht="14.25" thickBot="1" thickTop="1">
      <c r="A13" s="2" t="s">
        <v>43</v>
      </c>
      <c r="B13" s="80"/>
      <c r="C13" s="69"/>
      <c r="D13" s="59">
        <v>2800000</v>
      </c>
      <c r="E13" s="59">
        <v>2800000</v>
      </c>
      <c r="F13" s="59">
        <v>2800000</v>
      </c>
    </row>
    <row r="14" spans="1:6" ht="14.25" thickBot="1" thickTop="1">
      <c r="A14" s="2" t="s">
        <v>42</v>
      </c>
      <c r="B14" s="81"/>
      <c r="C14" s="69"/>
      <c r="D14" s="59">
        <v>5000000</v>
      </c>
      <c r="E14" s="59">
        <v>5000000</v>
      </c>
      <c r="F14" s="59">
        <v>5000000</v>
      </c>
    </row>
    <row r="15" spans="1:6" ht="14.25" thickBot="1" thickTop="1">
      <c r="A15" s="55" t="s">
        <v>41</v>
      </c>
      <c r="B15" s="56">
        <v>0.3</v>
      </c>
      <c r="C15" s="70"/>
      <c r="D15" s="72"/>
      <c r="E15" s="72"/>
      <c r="F15" s="76"/>
    </row>
    <row r="16" spans="1:6" ht="14.25" thickBot="1" thickTop="1">
      <c r="A16" s="55" t="s">
        <v>40</v>
      </c>
      <c r="B16" s="56">
        <v>1</v>
      </c>
      <c r="C16" s="70"/>
      <c r="D16" s="73"/>
      <c r="E16" s="73"/>
      <c r="F16" s="77"/>
    </row>
    <row r="17" spans="1:6" ht="14.25" thickBot="1" thickTop="1">
      <c r="A17" s="55" t="s">
        <v>39</v>
      </c>
      <c r="B17" s="56">
        <v>0.1</v>
      </c>
      <c r="C17" s="70"/>
      <c r="D17" s="73"/>
      <c r="E17" s="73"/>
      <c r="F17" s="78"/>
    </row>
    <row r="18" spans="1:6" ht="14.25" thickBot="1" thickTop="1">
      <c r="A18" s="2" t="s">
        <v>33</v>
      </c>
      <c r="B18" s="82"/>
      <c r="C18" s="70"/>
      <c r="D18" s="74"/>
      <c r="E18" s="75"/>
      <c r="F18" s="59">
        <v>52000000</v>
      </c>
    </row>
    <row r="19" spans="1:6" ht="14.25" thickBot="1" thickTop="1">
      <c r="A19" s="2" t="s">
        <v>14</v>
      </c>
      <c r="B19" s="83"/>
      <c r="C19" s="69"/>
      <c r="D19" s="58">
        <v>0.52</v>
      </c>
      <c r="E19" s="58">
        <v>0.54</v>
      </c>
      <c r="F19" s="58">
        <v>0.56</v>
      </c>
    </row>
    <row r="20" spans="1:6" ht="14.25" thickBot="1" thickTop="1">
      <c r="A20" s="2" t="s">
        <v>10</v>
      </c>
      <c r="B20" s="83"/>
      <c r="C20" s="69"/>
      <c r="D20" s="58">
        <v>0.6</v>
      </c>
      <c r="E20" s="58">
        <f>+D20</f>
        <v>0.6</v>
      </c>
      <c r="F20" s="58">
        <f>+D20</f>
        <v>0.6</v>
      </c>
    </row>
    <row r="21" spans="1:6" ht="14.25" thickBot="1" thickTop="1">
      <c r="A21" s="2" t="s">
        <v>15</v>
      </c>
      <c r="B21" s="84"/>
      <c r="C21" s="69"/>
      <c r="D21" s="58">
        <v>0.7</v>
      </c>
      <c r="E21" s="58">
        <f>+D21</f>
        <v>0.7</v>
      </c>
      <c r="F21" s="58">
        <f>+D21</f>
        <v>0.7</v>
      </c>
    </row>
    <row r="22" spans="1:6" ht="14.25" thickBot="1" thickTop="1">
      <c r="A22" s="55" t="s">
        <v>38</v>
      </c>
      <c r="B22" s="56">
        <v>0.2</v>
      </c>
      <c r="C22" s="71"/>
      <c r="D22" s="63"/>
      <c r="E22" s="63"/>
      <c r="F22" s="64"/>
    </row>
    <row r="23" spans="1:6" ht="14.25" thickBot="1" thickTop="1">
      <c r="A23" s="3" t="s">
        <v>37</v>
      </c>
      <c r="B23" s="85"/>
      <c r="C23" s="57">
        <v>-25000000</v>
      </c>
      <c r="D23" s="65"/>
      <c r="E23" s="66"/>
      <c r="F23" s="67"/>
    </row>
    <row r="24" spans="1:6" ht="13.5" thickTop="1">
      <c r="A24" s="1"/>
      <c r="B24" s="1"/>
      <c r="C24" s="1"/>
      <c r="D24" s="1"/>
      <c r="E24" s="1"/>
      <c r="F24" s="1"/>
    </row>
    <row r="25" spans="1:6" ht="50.25" hidden="1" thickBot="1" thickTop="1">
      <c r="A25" s="45" t="s">
        <v>16</v>
      </c>
      <c r="B25" s="40" t="s">
        <v>4</v>
      </c>
      <c r="C25" s="41" t="s">
        <v>0</v>
      </c>
      <c r="D25" s="42" t="s">
        <v>1</v>
      </c>
      <c r="E25" s="42" t="s">
        <v>2</v>
      </c>
      <c r="F25" s="43" t="s">
        <v>3</v>
      </c>
    </row>
    <row r="26" spans="1:6" ht="13.5" hidden="1" thickTop="1">
      <c r="A26" s="37" t="s">
        <v>25</v>
      </c>
      <c r="B26" s="38"/>
      <c r="C26" s="39"/>
      <c r="D26" s="49">
        <f>D9</f>
        <v>40000</v>
      </c>
      <c r="E26" s="47">
        <f>+E9</f>
        <v>50000</v>
      </c>
      <c r="F26" s="48">
        <f>+F9</f>
        <v>60000</v>
      </c>
    </row>
    <row r="27" spans="1:6" ht="12.75" hidden="1">
      <c r="A27" s="23" t="s">
        <v>24</v>
      </c>
      <c r="B27" s="30"/>
      <c r="C27" s="26"/>
      <c r="D27" s="13">
        <f>+D10</f>
        <v>500</v>
      </c>
      <c r="E27" s="13">
        <f>+E10</f>
        <v>511</v>
      </c>
      <c r="F27" s="14">
        <f>+F10</f>
        <v>530</v>
      </c>
    </row>
    <row r="28" spans="1:6" ht="12.75" hidden="1">
      <c r="A28" s="23" t="s">
        <v>23</v>
      </c>
      <c r="B28" s="30"/>
      <c r="C28" s="26"/>
      <c r="D28" s="13">
        <f>+D26*D27</f>
        <v>20000000</v>
      </c>
      <c r="E28" s="13">
        <f>+E26*E27</f>
        <v>25550000</v>
      </c>
      <c r="F28" s="14">
        <f>+F26*F27</f>
        <v>31800000</v>
      </c>
    </row>
    <row r="29" spans="1:6" ht="12.75" hidden="1">
      <c r="A29" s="23" t="s">
        <v>22</v>
      </c>
      <c r="B29" s="30"/>
      <c r="C29" s="26"/>
      <c r="D29" s="13">
        <f>+D11</f>
        <v>30</v>
      </c>
      <c r="E29" s="13">
        <f>+E11</f>
        <v>35</v>
      </c>
      <c r="F29" s="14">
        <f>+F11</f>
        <v>40</v>
      </c>
    </row>
    <row r="30" spans="1:6" ht="12.75" hidden="1">
      <c r="A30" s="23" t="s">
        <v>21</v>
      </c>
      <c r="B30" s="30"/>
      <c r="C30" s="26"/>
      <c r="D30" s="13">
        <f>+D26*D29</f>
        <v>1200000</v>
      </c>
      <c r="E30" s="13">
        <f>+E26*E29</f>
        <v>1750000</v>
      </c>
      <c r="F30" s="14">
        <f>+F26*F29</f>
        <v>2400000</v>
      </c>
    </row>
    <row r="31" spans="1:6" ht="12.75" hidden="1">
      <c r="A31" s="23" t="s">
        <v>20</v>
      </c>
      <c r="B31" s="30"/>
      <c r="C31" s="26"/>
      <c r="D31" s="13">
        <f aca="true" t="shared" si="0" ref="D31:F33">+D12</f>
        <v>6000000</v>
      </c>
      <c r="E31" s="13">
        <f t="shared" si="0"/>
        <v>6000000</v>
      </c>
      <c r="F31" s="14">
        <f t="shared" si="0"/>
        <v>6000000</v>
      </c>
    </row>
    <row r="32" spans="1:6" ht="12.75" hidden="1">
      <c r="A32" s="23" t="s">
        <v>19</v>
      </c>
      <c r="B32" s="30"/>
      <c r="C32" s="26"/>
      <c r="D32" s="13">
        <f t="shared" si="0"/>
        <v>2800000</v>
      </c>
      <c r="E32" s="13">
        <f t="shared" si="0"/>
        <v>2800000</v>
      </c>
      <c r="F32" s="14">
        <f t="shared" si="0"/>
        <v>2800000</v>
      </c>
    </row>
    <row r="33" spans="1:6" ht="12.75" hidden="1">
      <c r="A33" s="23" t="s">
        <v>18</v>
      </c>
      <c r="B33" s="30"/>
      <c r="C33" s="26"/>
      <c r="D33" s="13">
        <f t="shared" si="0"/>
        <v>5000000</v>
      </c>
      <c r="E33" s="13">
        <f t="shared" si="0"/>
        <v>5000000</v>
      </c>
      <c r="F33" s="14">
        <f t="shared" si="0"/>
        <v>5000000</v>
      </c>
    </row>
    <row r="34" spans="1:6" ht="12.75" hidden="1">
      <c r="A34" s="23" t="s">
        <v>17</v>
      </c>
      <c r="B34" s="30"/>
      <c r="C34" s="26"/>
      <c r="D34" s="13">
        <f>+SUM(D30:D33)</f>
        <v>15000000</v>
      </c>
      <c r="E34" s="13">
        <f>+SUM(E30:E33)</f>
        <v>15550000</v>
      </c>
      <c r="F34" s="14">
        <f>+SUM(F30:F33)</f>
        <v>16200000</v>
      </c>
    </row>
    <row r="35" spans="1:6" ht="12.75" hidden="1">
      <c r="A35" s="23" t="s">
        <v>26</v>
      </c>
      <c r="B35" s="30"/>
      <c r="C35" s="26"/>
      <c r="D35" s="13">
        <f>+D28-D34</f>
        <v>5000000</v>
      </c>
      <c r="E35" s="13">
        <f>+E28-E34</f>
        <v>10000000</v>
      </c>
      <c r="F35" s="14">
        <f>+F28-F34</f>
        <v>15600000</v>
      </c>
    </row>
    <row r="36" spans="1:6" ht="12.75" hidden="1">
      <c r="A36" s="23" t="s">
        <v>27</v>
      </c>
      <c r="B36" s="31">
        <f>+(B15)</f>
        <v>0.3</v>
      </c>
      <c r="C36" s="26"/>
      <c r="D36" s="13">
        <f>+D35*$B$36</f>
        <v>1500000</v>
      </c>
      <c r="E36" s="13">
        <f>+E35*$B$36</f>
        <v>3000000</v>
      </c>
      <c r="F36" s="14">
        <f>+F35*$B$36</f>
        <v>4680000</v>
      </c>
    </row>
    <row r="37" spans="1:6" ht="12.75" hidden="1">
      <c r="A37" s="23" t="s">
        <v>28</v>
      </c>
      <c r="B37" s="30"/>
      <c r="C37" s="26"/>
      <c r="D37" s="13">
        <f>+D35-D36</f>
        <v>3500000</v>
      </c>
      <c r="E37" s="13">
        <f>+E35-E36</f>
        <v>7000000</v>
      </c>
      <c r="F37" s="14">
        <f>+F35-F36</f>
        <v>10920000</v>
      </c>
    </row>
    <row r="38" spans="1:6" ht="12.75" hidden="1">
      <c r="A38" s="23" t="s">
        <v>29</v>
      </c>
      <c r="B38" s="30"/>
      <c r="C38" s="26"/>
      <c r="D38" s="13">
        <f>+D37+D33</f>
        <v>8500000</v>
      </c>
      <c r="E38" s="13">
        <f>+E37+E33</f>
        <v>12000000</v>
      </c>
      <c r="F38" s="14">
        <f>+F37+F33</f>
        <v>15920000</v>
      </c>
    </row>
    <row r="39" spans="1:6" ht="12.75" hidden="1">
      <c r="A39" s="23" t="s">
        <v>30</v>
      </c>
      <c r="B39" s="31">
        <f>+B16</f>
        <v>1</v>
      </c>
      <c r="C39" s="26"/>
      <c r="D39" s="13">
        <f>+D38*$B$39</f>
        <v>8500000</v>
      </c>
      <c r="E39" s="13">
        <f>+E38*$B$39</f>
        <v>12000000</v>
      </c>
      <c r="F39" s="14">
        <f>+F38*$B$39</f>
        <v>15920000</v>
      </c>
    </row>
    <row r="40" spans="1:6" ht="12.75" hidden="1">
      <c r="A40" s="23" t="s">
        <v>31</v>
      </c>
      <c r="B40" s="31">
        <f>+B17</f>
        <v>0.1</v>
      </c>
      <c r="C40" s="26"/>
      <c r="D40" s="13">
        <f>+D39*$B$40</f>
        <v>850000</v>
      </c>
      <c r="E40" s="13">
        <f>+E39*$B$40</f>
        <v>1200000</v>
      </c>
      <c r="F40" s="14">
        <f>+F39*$B$40</f>
        <v>1592000</v>
      </c>
    </row>
    <row r="41" spans="1:6" ht="12.75" hidden="1">
      <c r="A41" s="23" t="s">
        <v>32</v>
      </c>
      <c r="B41" s="30"/>
      <c r="C41" s="26"/>
      <c r="D41" s="13">
        <f>+D39-D40</f>
        <v>7650000</v>
      </c>
      <c r="E41" s="13">
        <f>+E39-E40</f>
        <v>10800000</v>
      </c>
      <c r="F41" s="14">
        <f>+F39-F40</f>
        <v>14328000</v>
      </c>
    </row>
    <row r="42" spans="1:6" ht="12.75" hidden="1">
      <c r="A42" s="23" t="s">
        <v>33</v>
      </c>
      <c r="B42" s="30"/>
      <c r="C42" s="26"/>
      <c r="D42" s="13">
        <f aca="true" t="shared" si="1" ref="D42:F43">+D18</f>
        <v>0</v>
      </c>
      <c r="E42" s="13">
        <f t="shared" si="1"/>
        <v>0</v>
      </c>
      <c r="F42" s="14">
        <f t="shared" si="1"/>
        <v>52000000</v>
      </c>
    </row>
    <row r="43" spans="1:6" ht="12.75" hidden="1">
      <c r="A43" s="23" t="s">
        <v>34</v>
      </c>
      <c r="B43" s="30"/>
      <c r="C43" s="26"/>
      <c r="D43" s="15">
        <f t="shared" si="1"/>
        <v>0.52</v>
      </c>
      <c r="E43" s="15">
        <f t="shared" si="1"/>
        <v>0.54</v>
      </c>
      <c r="F43" s="16">
        <f t="shared" si="1"/>
        <v>0.56</v>
      </c>
    </row>
    <row r="44" spans="1:6" ht="12.75" hidden="1">
      <c r="A44" s="24" t="s">
        <v>35</v>
      </c>
      <c r="B44" s="32"/>
      <c r="C44" s="27">
        <f>+C46</f>
        <v>-25000000</v>
      </c>
      <c r="D44" s="17">
        <f>+SUM(D41:D42)*D43</f>
        <v>3978000</v>
      </c>
      <c r="E44" s="17">
        <f>+SUM(E41:E42)*E43</f>
        <v>5832000</v>
      </c>
      <c r="F44" s="18">
        <f>+SUM(F41:F42)*F43</f>
        <v>37143680</v>
      </c>
    </row>
    <row r="45" spans="1:6" ht="12.75" hidden="1">
      <c r="A45" s="23" t="s">
        <v>36</v>
      </c>
      <c r="B45" s="31">
        <f>+B22</f>
        <v>0.2</v>
      </c>
      <c r="C45" s="28"/>
      <c r="D45" s="19">
        <f>+-PV($B$45,1,0,D44,0)</f>
        <v>3315000</v>
      </c>
      <c r="E45" s="19">
        <f>-PV($B$45,2,0,E44,0)</f>
        <v>4050000</v>
      </c>
      <c r="F45" s="20">
        <f>-PV($B$45,3,0,F44,0)</f>
        <v>21495185.185185187</v>
      </c>
    </row>
    <row r="46" spans="1:6" ht="12.75" hidden="1">
      <c r="A46" s="23" t="s">
        <v>37</v>
      </c>
      <c r="B46" s="30"/>
      <c r="C46" s="28">
        <f>+C23</f>
        <v>-25000000</v>
      </c>
      <c r="D46" s="19">
        <f>+D23</f>
        <v>0</v>
      </c>
      <c r="E46" s="19">
        <f>+E23</f>
        <v>0</v>
      </c>
      <c r="F46" s="20">
        <f>+F23</f>
        <v>0</v>
      </c>
    </row>
    <row r="47" spans="1:6" ht="12.75" hidden="1">
      <c r="A47" s="23" t="s">
        <v>13</v>
      </c>
      <c r="B47" s="30"/>
      <c r="C47" s="28"/>
      <c r="D47" s="19">
        <f>+C46+D45</f>
        <v>-21685000</v>
      </c>
      <c r="E47" s="19">
        <f>+D47+E45</f>
        <v>-17635000</v>
      </c>
      <c r="F47" s="20">
        <f>+E47+F45</f>
        <v>3860185.1851851866</v>
      </c>
    </row>
    <row r="48" spans="1:6" ht="12.75" hidden="1">
      <c r="A48" s="23" t="s">
        <v>50</v>
      </c>
      <c r="B48" s="30"/>
      <c r="C48" s="26"/>
      <c r="D48" s="19">
        <f>+($C$46)+(-PV($B$45,1,0,(SUM(D41:D42)*D20),0))</f>
        <v>-21175000</v>
      </c>
      <c r="E48" s="19">
        <f>+(D48)+(-PV($B$45,2,0,(SUM(E41:E42)*E20),0))</f>
        <v>-16675000</v>
      </c>
      <c r="F48" s="20">
        <f>+(E48)+(-PV($B$45,3,0,(SUM(F41:F42)*F20),0))</f>
        <v>6355555.555555556</v>
      </c>
    </row>
    <row r="49" spans="1:6" ht="13.5" hidden="1" thickBot="1">
      <c r="A49" s="25" t="s">
        <v>49</v>
      </c>
      <c r="B49" s="33"/>
      <c r="C49" s="29"/>
      <c r="D49" s="21">
        <f>+($C$46)+(-PV($B$45,1,0,(SUM(D41:D42)*D21),0))</f>
        <v>-20537500</v>
      </c>
      <c r="E49" s="21">
        <f>+(D49)+(-PV($B$45,2,0,(SUM(E41:E41)*E21),0))</f>
        <v>-15287500</v>
      </c>
      <c r="F49" s="22">
        <f>+(E49)+(-PV($B$45,3,0,(SUM(F41:F41)*F21),0))</f>
        <v>-9483333.333333332</v>
      </c>
    </row>
    <row r="50" ht="13.5" hidden="1" thickTop="1"/>
    <row r="51" ht="12.75" hidden="1"/>
    <row r="52" ht="15.75" hidden="1">
      <c r="A52" s="36" t="s">
        <v>12</v>
      </c>
    </row>
    <row r="53" ht="16.5" hidden="1" thickBot="1">
      <c r="A53" s="46" t="s">
        <v>48</v>
      </c>
    </row>
    <row r="54" spans="1:4" ht="16.5" hidden="1" thickTop="1">
      <c r="A54" s="10" t="s">
        <v>5</v>
      </c>
      <c r="B54" s="5"/>
      <c r="C54" s="6">
        <f>NPV(B45,D44:F44)+C46</f>
        <v>3860185.1851851866</v>
      </c>
      <c r="D54" s="7"/>
    </row>
    <row r="55" spans="1:4" ht="16.5" hidden="1" thickBot="1">
      <c r="A55" s="11" t="s">
        <v>6</v>
      </c>
      <c r="B55" s="8"/>
      <c r="C55" s="52">
        <f>IRR(C44:F44)</f>
        <v>0.26768041154820926</v>
      </c>
      <c r="D55" s="9"/>
    </row>
    <row r="56" spans="1:4" ht="17.25" hidden="1" thickBot="1" thickTop="1">
      <c r="A56" s="12" t="s">
        <v>7</v>
      </c>
      <c r="B56" s="50"/>
      <c r="C56" s="53">
        <f>2+(C46-E47)/F45</f>
        <v>1.6573651291417544</v>
      </c>
      <c r="D56" s="51" t="s">
        <v>8</v>
      </c>
    </row>
    <row r="57" ht="13.5" hidden="1" thickTop="1"/>
    <row r="58" ht="13.5" hidden="1" thickBot="1"/>
    <row r="59" ht="39.75" hidden="1" thickBot="1" thickTop="1">
      <c r="A59" s="54" t="s">
        <v>51</v>
      </c>
    </row>
  </sheetData>
  <mergeCells count="4">
    <mergeCell ref="A6:F6"/>
    <mergeCell ref="A5:F5"/>
    <mergeCell ref="A4:F4"/>
    <mergeCell ref="A3:F3"/>
  </mergeCells>
  <printOptions/>
  <pageMargins left="0.75" right="0.75" top="0.98" bottom="0.73" header="0.5" footer="0.5"/>
  <pageSetup horizontalDpi="300" verticalDpi="300" orientation="landscape" r:id="rId4"/>
  <headerFooter alignWithMargins="0">
    <oddHeader>&amp;R&amp;9MGT448 Global Business Strategies</oddHeader>
    <oddFooter>&amp;C&amp;F</oddFooter>
  </headerFooter>
  <rowBreaks count="1" manualBreakCount="1">
    <brk id="2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7" sqref="A7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3" width="16.421875" style="0" customWidth="1"/>
    <col min="4" max="6" width="14.7109375" style="0" customWidth="1"/>
  </cols>
  <sheetData>
    <row r="1" spans="1:6" ht="18">
      <c r="A1" s="90" t="s">
        <v>9</v>
      </c>
      <c r="B1" s="91"/>
      <c r="C1" s="91"/>
      <c r="D1" s="91"/>
      <c r="E1" s="91"/>
      <c r="F1" s="91"/>
    </row>
    <row r="2" spans="1:6" ht="10.5" customHeight="1" thickBot="1">
      <c r="A2" s="1"/>
      <c r="B2" s="1"/>
      <c r="C2" s="1"/>
      <c r="D2" s="1"/>
      <c r="E2" s="1"/>
      <c r="F2" s="1"/>
    </row>
    <row r="3" spans="1:6" ht="45.75" customHeight="1" thickBot="1" thickTop="1">
      <c r="A3" s="45" t="s">
        <v>55</v>
      </c>
      <c r="B3" s="40" t="s">
        <v>4</v>
      </c>
      <c r="C3" s="41" t="s">
        <v>0</v>
      </c>
      <c r="D3" s="42" t="s">
        <v>1</v>
      </c>
      <c r="E3" s="42" t="s">
        <v>2</v>
      </c>
      <c r="F3" s="43" t="s">
        <v>3</v>
      </c>
    </row>
    <row r="4" spans="1:6" ht="13.5" thickTop="1">
      <c r="A4" s="37" t="s">
        <v>25</v>
      </c>
      <c r="B4" s="38"/>
      <c r="C4" s="39"/>
      <c r="D4" s="49">
        <f>+Input!D9</f>
        <v>40000</v>
      </c>
      <c r="E4" s="47">
        <f>+Input!E9</f>
        <v>50000</v>
      </c>
      <c r="F4" s="48">
        <f>+Input!F9</f>
        <v>60000</v>
      </c>
    </row>
    <row r="5" spans="1:6" ht="12.75">
      <c r="A5" s="23" t="s">
        <v>24</v>
      </c>
      <c r="B5" s="30"/>
      <c r="C5" s="26"/>
      <c r="D5" s="13">
        <f>+Input!D10</f>
        <v>500</v>
      </c>
      <c r="E5" s="13">
        <f>+Input!E10</f>
        <v>511</v>
      </c>
      <c r="F5" s="14">
        <f>+Input!F10</f>
        <v>530</v>
      </c>
    </row>
    <row r="6" spans="1:6" ht="12.75">
      <c r="A6" s="23" t="s">
        <v>23</v>
      </c>
      <c r="B6" s="30"/>
      <c r="C6" s="26"/>
      <c r="D6" s="13">
        <f>+Input!D28</f>
        <v>20000000</v>
      </c>
      <c r="E6" s="13">
        <f>+Input!E28</f>
        <v>25550000</v>
      </c>
      <c r="F6" s="14">
        <f>+Input!F28</f>
        <v>31800000</v>
      </c>
    </row>
    <row r="7" spans="1:6" ht="12.75">
      <c r="A7" s="23" t="s">
        <v>22</v>
      </c>
      <c r="B7" s="30"/>
      <c r="C7" s="26"/>
      <c r="D7" s="13">
        <f>+Input!D29</f>
        <v>30</v>
      </c>
      <c r="E7" s="13">
        <f>+Input!E29</f>
        <v>35</v>
      </c>
      <c r="F7" s="14">
        <f>+Input!F29</f>
        <v>40</v>
      </c>
    </row>
    <row r="8" spans="1:6" ht="12.75">
      <c r="A8" s="23" t="s">
        <v>21</v>
      </c>
      <c r="B8" s="30"/>
      <c r="C8" s="26"/>
      <c r="D8" s="13">
        <f>+Input!D30</f>
        <v>1200000</v>
      </c>
      <c r="E8" s="13">
        <f>+Input!E30</f>
        <v>1750000</v>
      </c>
      <c r="F8" s="14">
        <f>+Input!F30</f>
        <v>2400000</v>
      </c>
    </row>
    <row r="9" spans="1:6" ht="12.75">
      <c r="A9" s="23" t="s">
        <v>20</v>
      </c>
      <c r="B9" s="30"/>
      <c r="C9" s="26"/>
      <c r="D9" s="13">
        <f>+Input!D31</f>
        <v>6000000</v>
      </c>
      <c r="E9" s="13">
        <f>+Input!E31</f>
        <v>6000000</v>
      </c>
      <c r="F9" s="14">
        <f>+Input!F31</f>
        <v>6000000</v>
      </c>
    </row>
    <row r="10" spans="1:6" ht="12.75">
      <c r="A10" s="23" t="s">
        <v>19</v>
      </c>
      <c r="B10" s="30"/>
      <c r="C10" s="26"/>
      <c r="D10" s="13">
        <f>+Input!D32</f>
        <v>2800000</v>
      </c>
      <c r="E10" s="13">
        <f>+Input!E32</f>
        <v>2800000</v>
      </c>
      <c r="F10" s="14">
        <f>+Input!F32</f>
        <v>2800000</v>
      </c>
    </row>
    <row r="11" spans="1:6" ht="12.75">
      <c r="A11" s="23" t="s">
        <v>18</v>
      </c>
      <c r="B11" s="30"/>
      <c r="C11" s="26"/>
      <c r="D11" s="13">
        <f>+Input!D33</f>
        <v>5000000</v>
      </c>
      <c r="E11" s="13">
        <f>+Input!E33</f>
        <v>5000000</v>
      </c>
      <c r="F11" s="14">
        <f>+Input!F33</f>
        <v>5000000</v>
      </c>
    </row>
    <row r="12" spans="1:6" ht="12.75">
      <c r="A12" s="23" t="s">
        <v>17</v>
      </c>
      <c r="B12" s="30"/>
      <c r="C12" s="26"/>
      <c r="D12" s="13">
        <f>+Input!D34</f>
        <v>15000000</v>
      </c>
      <c r="E12" s="13">
        <f>+Input!E34</f>
        <v>15550000</v>
      </c>
      <c r="F12" s="14">
        <f>+Input!F34</f>
        <v>16200000</v>
      </c>
    </row>
    <row r="13" spans="1:6" ht="12.75">
      <c r="A13" s="23" t="s">
        <v>26</v>
      </c>
      <c r="B13" s="30"/>
      <c r="C13" s="26"/>
      <c r="D13" s="13">
        <f>+Input!D35</f>
        <v>5000000</v>
      </c>
      <c r="E13" s="13">
        <f>+Input!E35</f>
        <v>10000000</v>
      </c>
      <c r="F13" s="14">
        <f>+Input!F35</f>
        <v>15600000</v>
      </c>
    </row>
    <row r="14" spans="1:6" ht="12.75">
      <c r="A14" s="23" t="s">
        <v>27</v>
      </c>
      <c r="B14" s="31">
        <f>+Input!B36</f>
        <v>0.3</v>
      </c>
      <c r="C14" s="26"/>
      <c r="D14" s="13">
        <f>+Input!D36</f>
        <v>1500000</v>
      </c>
      <c r="E14" s="13">
        <f>+Input!E36</f>
        <v>3000000</v>
      </c>
      <c r="F14" s="14">
        <f>+Input!F36</f>
        <v>4680000</v>
      </c>
    </row>
    <row r="15" spans="1:6" ht="12.75">
      <c r="A15" s="23" t="s">
        <v>28</v>
      </c>
      <c r="B15" s="30"/>
      <c r="C15" s="26"/>
      <c r="D15" s="13">
        <f>+Input!D37</f>
        <v>3500000</v>
      </c>
      <c r="E15" s="13">
        <f>+Input!E37</f>
        <v>7000000</v>
      </c>
      <c r="F15" s="14">
        <f>+Input!F37</f>
        <v>10920000</v>
      </c>
    </row>
    <row r="16" spans="1:6" ht="12.75">
      <c r="A16" s="23" t="s">
        <v>29</v>
      </c>
      <c r="B16" s="30"/>
      <c r="C16" s="26"/>
      <c r="D16" s="13">
        <f>+Input!D38</f>
        <v>8500000</v>
      </c>
      <c r="E16" s="13">
        <f>+Input!E38</f>
        <v>12000000</v>
      </c>
      <c r="F16" s="14">
        <f>+Input!F38</f>
        <v>15920000</v>
      </c>
    </row>
    <row r="17" spans="1:6" ht="12.75">
      <c r="A17" s="23" t="s">
        <v>30</v>
      </c>
      <c r="B17" s="31">
        <f>+Input!B39</f>
        <v>1</v>
      </c>
      <c r="C17" s="26"/>
      <c r="D17" s="13">
        <f>+Input!D39</f>
        <v>8500000</v>
      </c>
      <c r="E17" s="13">
        <f>+Input!E39</f>
        <v>12000000</v>
      </c>
      <c r="F17" s="14">
        <f>+Input!F39</f>
        <v>15920000</v>
      </c>
    </row>
    <row r="18" spans="1:6" ht="12.75">
      <c r="A18" s="23" t="s">
        <v>31</v>
      </c>
      <c r="B18" s="31">
        <f>+Input!B40</f>
        <v>0.1</v>
      </c>
      <c r="C18" s="26"/>
      <c r="D18" s="13">
        <f>+Input!D40</f>
        <v>850000</v>
      </c>
      <c r="E18" s="13">
        <f>+Input!E40</f>
        <v>1200000</v>
      </c>
      <c r="F18" s="14">
        <f>+Input!F40</f>
        <v>1592000</v>
      </c>
    </row>
    <row r="19" spans="1:6" ht="12.75">
      <c r="A19" s="23" t="s">
        <v>32</v>
      </c>
      <c r="B19" s="30"/>
      <c r="C19" s="26"/>
      <c r="D19" s="13">
        <f>+Input!D41</f>
        <v>7650000</v>
      </c>
      <c r="E19" s="13">
        <f>+Input!E41</f>
        <v>10800000</v>
      </c>
      <c r="F19" s="14">
        <f>+Input!F41</f>
        <v>14328000</v>
      </c>
    </row>
    <row r="20" spans="1:6" ht="12.75">
      <c r="A20" s="23" t="s">
        <v>33</v>
      </c>
      <c r="B20" s="30"/>
      <c r="C20" s="26"/>
      <c r="D20" s="13">
        <f>+Input!D42</f>
        <v>0</v>
      </c>
      <c r="E20" s="13">
        <f>+Input!E42</f>
        <v>0</v>
      </c>
      <c r="F20" s="14">
        <f>+Input!F42</f>
        <v>52000000</v>
      </c>
    </row>
    <row r="21" spans="1:6" ht="12.75">
      <c r="A21" s="23" t="s">
        <v>34</v>
      </c>
      <c r="B21" s="30"/>
      <c r="C21" s="26"/>
      <c r="D21" s="15">
        <f>+Input!D43</f>
        <v>0.52</v>
      </c>
      <c r="E21" s="15">
        <f>+Input!E43</f>
        <v>0.54</v>
      </c>
      <c r="F21" s="16">
        <f>+Input!F43</f>
        <v>0.56</v>
      </c>
    </row>
    <row r="22" spans="1:6" ht="12.75">
      <c r="A22" s="86" t="s">
        <v>35</v>
      </c>
      <c r="B22" s="87"/>
      <c r="C22" s="88">
        <f>+Input!C44</f>
        <v>-25000000</v>
      </c>
      <c r="D22" s="89">
        <f>+Input!D44</f>
        <v>3978000</v>
      </c>
      <c r="E22" s="89">
        <f>+Input!E44</f>
        <v>5832000</v>
      </c>
      <c r="F22" s="92">
        <f>+Input!F44</f>
        <v>37143680</v>
      </c>
    </row>
    <row r="23" spans="1:6" ht="12.75">
      <c r="A23" s="23" t="s">
        <v>36</v>
      </c>
      <c r="B23" s="31">
        <f>+Input!B45</f>
        <v>0.2</v>
      </c>
      <c r="C23" s="28"/>
      <c r="D23" s="19">
        <f>+Input!D45</f>
        <v>3315000</v>
      </c>
      <c r="E23" s="19">
        <f>+Input!E45</f>
        <v>4050000</v>
      </c>
      <c r="F23" s="20">
        <f>+Input!F45</f>
        <v>21495185.185185187</v>
      </c>
    </row>
    <row r="24" spans="1:6" ht="12.75">
      <c r="A24" s="23" t="s">
        <v>37</v>
      </c>
      <c r="B24" s="30"/>
      <c r="C24" s="28">
        <f>+Input!C46</f>
        <v>-25000000</v>
      </c>
      <c r="D24" s="19">
        <f>+Input!D46</f>
        <v>0</v>
      </c>
      <c r="E24" s="19">
        <f>+Input!E46</f>
        <v>0</v>
      </c>
      <c r="F24" s="20">
        <f>+Input!F46</f>
        <v>0</v>
      </c>
    </row>
    <row r="25" spans="1:6" ht="12.75">
      <c r="A25" s="23" t="s">
        <v>13</v>
      </c>
      <c r="B25" s="30"/>
      <c r="C25" s="28"/>
      <c r="D25" s="19">
        <f>+Input!D47</f>
        <v>-21685000</v>
      </c>
      <c r="E25" s="19">
        <f>+Input!E47</f>
        <v>-17635000</v>
      </c>
      <c r="F25" s="20">
        <f>+Input!F47</f>
        <v>3860185.1851851866</v>
      </c>
    </row>
    <row r="26" spans="1:6" ht="12.75">
      <c r="A26" s="23" t="s">
        <v>50</v>
      </c>
      <c r="B26" s="30"/>
      <c r="C26" s="26"/>
      <c r="D26" s="19">
        <f>+Input!D48</f>
        <v>-21175000</v>
      </c>
      <c r="E26" s="19">
        <f>+Input!E48</f>
        <v>-16675000</v>
      </c>
      <c r="F26" s="20">
        <f>+Input!F48</f>
        <v>6355555.555555556</v>
      </c>
    </row>
    <row r="27" spans="1:6" ht="13.5" thickBot="1">
      <c r="A27" s="25" t="s">
        <v>49</v>
      </c>
      <c r="B27" s="33"/>
      <c r="C27" s="29"/>
      <c r="D27" s="21">
        <f>+Input!D49</f>
        <v>-20537500</v>
      </c>
      <c r="E27" s="21">
        <f>+Input!E49</f>
        <v>-15287500</v>
      </c>
      <c r="F27" s="22">
        <f>+Input!F49</f>
        <v>-9483333.333333332</v>
      </c>
    </row>
    <row r="28" ht="13.5" thickTop="1"/>
    <row r="30" ht="15.75">
      <c r="A30" s="36" t="s">
        <v>12</v>
      </c>
    </row>
    <row r="31" ht="16.5" thickBot="1">
      <c r="A31" s="46" t="s">
        <v>48</v>
      </c>
    </row>
    <row r="32" spans="1:4" ht="16.5" thickTop="1">
      <c r="A32" s="10" t="s">
        <v>5</v>
      </c>
      <c r="B32" s="5"/>
      <c r="C32" s="6">
        <f>NPV(B23,D22:F22)+C24</f>
        <v>3860185.1851851866</v>
      </c>
      <c r="D32" s="7"/>
    </row>
    <row r="33" spans="1:4" ht="16.5" thickBot="1">
      <c r="A33" s="11" t="s">
        <v>6</v>
      </c>
      <c r="B33" s="8"/>
      <c r="C33" s="52">
        <f>IRR(C22:F22)</f>
        <v>0.26768041154820926</v>
      </c>
      <c r="D33" s="9"/>
    </row>
    <row r="34" spans="1:4" ht="17.25" thickBot="1" thickTop="1">
      <c r="A34" s="12" t="s">
        <v>7</v>
      </c>
      <c r="B34" s="50"/>
      <c r="C34" s="53">
        <f>2+(C24-E25)/F23</f>
        <v>1.6573651291417544</v>
      </c>
      <c r="D34" s="51" t="s">
        <v>8</v>
      </c>
    </row>
    <row r="35" ht="13.5" thickTop="1"/>
    <row r="36" ht="13.5" thickBot="1"/>
    <row r="37" ht="39.75" thickBot="1" thickTop="1">
      <c r="A37" s="54" t="s">
        <v>51</v>
      </c>
    </row>
    <row r="38" ht="13.5" thickTop="1"/>
  </sheetData>
  <sheetProtection/>
  <printOptions gridLines="1"/>
  <pageMargins left="1.22" right="0.5" top="0.67" bottom="0.26" header="0.39" footer="0.45"/>
  <pageSetup horizontalDpi="300" verticalDpi="300" orientation="landscape" scale="90" r:id="rId2"/>
  <headerFooter alignWithMargins="0">
    <oddHeader>&amp;R&amp;9MGT448 Global Business Strategies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Economics</dc:creator>
  <cp:keywords/>
  <dc:description/>
  <cp:lastModifiedBy>Gina</cp:lastModifiedBy>
  <cp:lastPrinted>2005-08-02T00:52:37Z</cp:lastPrinted>
  <dcterms:created xsi:type="dcterms:W3CDTF">2001-07-08T15:50:11Z</dcterms:created>
  <dcterms:modified xsi:type="dcterms:W3CDTF">2006-09-12T18:58:36Z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348089490</vt:i4>
  </property>
  <property fmtid="{D5CDD505-2E9C-101B-9397-08002B2CF9AE}" pid="3" name="_EmailSubject">
    <vt:lpwstr>MGT448 IMP 8/30/2005</vt:lpwstr>
  </property>
  <property fmtid="{D5CDD505-2E9C-101B-9397-08002B2CF9AE}" pid="4" name="_AuthorEmail">
    <vt:lpwstr>kay.albert@phoenix.edu</vt:lpwstr>
  </property>
  <property fmtid="{D5CDD505-2E9C-101B-9397-08002B2CF9AE}" pid="5" name="_AuthorEmailDisplayName">
    <vt:lpwstr>Kay Albert</vt:lpwstr>
  </property>
  <property fmtid="{D5CDD505-2E9C-101B-9397-08002B2CF9AE}" pid="6" name="_ReviewingToolsShownOnce">
    <vt:lpwstr/>
  </property>
</Properties>
</file>