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4910" windowHeight="10050" tabRatio="621" firstSheet="1" activeTab="1"/>
  </bookViews>
  <sheets>
    <sheet name="Demand Scenarios" sheetId="1" r:id="rId1"/>
    <sheet name="Inventory Calculations" sheetId="2" r:id="rId2"/>
    <sheet name="Buy Back Contract" sheetId="3" r:id="rId3"/>
    <sheet name="Revenue Sharing Contract" sheetId="4" r:id="rId4"/>
    <sheet name="Global Optimization" sheetId="5" r:id="rId5"/>
  </sheets>
  <definedNames/>
  <calcPr fullCalcOnLoad="1"/>
</workbook>
</file>

<file path=xl/sharedStrings.xml><?xml version="1.0" encoding="utf-8"?>
<sst xmlns="http://schemas.openxmlformats.org/spreadsheetml/2006/main" count="90" uniqueCount="44">
  <si>
    <t>Demand</t>
  </si>
  <si>
    <t>Weighted Demand</t>
  </si>
  <si>
    <t>Probability</t>
  </si>
  <si>
    <t xml:space="preserve">This is the probabilistic forecast refereed to in the swimsuit production case </t>
  </si>
  <si>
    <t>in Chapter 3.</t>
  </si>
  <si>
    <t xml:space="preserve">These are the expected (or average) profit calculations for various different order levels </t>
  </si>
  <si>
    <t>as described in the swimsuit production case in Chapter 3.</t>
  </si>
  <si>
    <t>These are the cost parameters:</t>
  </si>
  <si>
    <t>Item</t>
  </si>
  <si>
    <t>Cost</t>
  </si>
  <si>
    <t>Variable Production Cost</t>
  </si>
  <si>
    <t>Fixed Production Cost</t>
  </si>
  <si>
    <t>Selling Price</t>
  </si>
  <si>
    <t>Salvage Value</t>
  </si>
  <si>
    <t>Average</t>
  </si>
  <si>
    <t>These are the average revenue calculations:</t>
  </si>
  <si>
    <t>This is the buy back contract swimsuit production example</t>
  </si>
  <si>
    <t>from the inventory chapter:</t>
  </si>
  <si>
    <t>These are the cost and contract parameters:</t>
  </si>
  <si>
    <t>Price</t>
  </si>
  <si>
    <t xml:space="preserve">Distributor sells for: </t>
  </si>
  <si>
    <t xml:space="preserve">Manufacturer sells for: </t>
  </si>
  <si>
    <t>Manufacturer buy back:</t>
  </si>
  <si>
    <t>Fixed Production Cost:</t>
  </si>
  <si>
    <t>Variable Production Cost:</t>
  </si>
  <si>
    <r>
      <t>NOTE:</t>
    </r>
    <r>
      <rPr>
        <i/>
        <sz val="10"/>
        <rFont val="Arial"/>
        <family val="2"/>
      </rPr>
      <t xml:space="preserve"> The distributor can either salvage goods, or</t>
    </r>
  </si>
  <si>
    <t>Maximum:</t>
  </si>
  <si>
    <t>Profit for a Given Production Level</t>
  </si>
  <si>
    <t>Profit for a Given Order Level</t>
  </si>
  <si>
    <t>Profit for a Given Distributor Order Level</t>
  </si>
  <si>
    <t>This is the manufacturer's expected (or average) profit calculations:</t>
  </si>
  <si>
    <t>This is the distributor's expected (or average) profit calculations:</t>
  </si>
  <si>
    <t>Salvage:</t>
  </si>
  <si>
    <t>the manufacturer will buy them back, and salvage them herself.</t>
  </si>
  <si>
    <t>This is the expected (or average) total profit:</t>
  </si>
  <si>
    <t>Average Profit</t>
  </si>
  <si>
    <t>Total Average Profit:</t>
  </si>
  <si>
    <t>This is the revenue sharing contract swimsuit production example</t>
  </si>
  <si>
    <t>Revenue Sharing:</t>
  </si>
  <si>
    <r>
      <t>NOTE:</t>
    </r>
    <r>
      <rPr>
        <i/>
        <sz val="10"/>
        <rFont val="Arial"/>
        <family val="2"/>
      </rPr>
      <t xml:space="preserve"> The distributor pays this percentage or revenue to</t>
    </r>
  </si>
  <si>
    <t>the manufacturer.</t>
  </si>
  <si>
    <t>This is the global optimal solution to the two stage swimsuit</t>
  </si>
  <si>
    <t>manufacturing case from the inventory chapter:</t>
  </si>
  <si>
    <t>This is the system's expected (or average) profit calculations: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</si>
</sst>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24">
    <font>
      <sz val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10"/>
      <color indexed="9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.25"/>
      <name val="Arial"/>
      <family val="0"/>
    </font>
    <font>
      <b/>
      <sz val="11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3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13" fillId="3" borderId="5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0" fillId="4" borderId="4" xfId="0" applyFill="1" applyBorder="1" applyAlignment="1">
      <alignment/>
    </xf>
    <xf numFmtId="9" fontId="0" fillId="4" borderId="4" xfId="0" applyNumberFormat="1" applyFill="1" applyBorder="1" applyAlignment="1">
      <alignment/>
    </xf>
    <xf numFmtId="165" fontId="0" fillId="4" borderId="4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15" fillId="5" borderId="5" xfId="0" applyFont="1" applyFill="1" applyBorder="1" applyAlignment="1">
      <alignment/>
    </xf>
    <xf numFmtId="0" fontId="0" fillId="6" borderId="5" xfId="0" applyFill="1" applyBorder="1" applyAlignment="1">
      <alignment/>
    </xf>
    <xf numFmtId="0" fontId="15" fillId="6" borderId="5" xfId="0" applyFont="1" applyFill="1" applyBorder="1" applyAlignment="1">
      <alignment/>
    </xf>
    <xf numFmtId="0" fontId="0" fillId="7" borderId="0" xfId="0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164" fontId="21" fillId="0" borderId="0" xfId="0" applyNumberFormat="1" applyFont="1" applyAlignment="1">
      <alignment/>
    </xf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Demand Scenarios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'Demand Scenarios'!$C$6:$C$11</c:f>
              <c:numCache>
                <c:ptCount val="6"/>
                <c:pt idx="0">
                  <c:v>8000</c:v>
                </c:pt>
                <c:pt idx="1">
                  <c:v>10000</c:v>
                </c:pt>
                <c:pt idx="2">
                  <c:v>12000</c:v>
                </c:pt>
                <c:pt idx="3">
                  <c:v>14000</c:v>
                </c:pt>
                <c:pt idx="4">
                  <c:v>16000</c:v>
                </c:pt>
                <c:pt idx="5">
                  <c:v>18000</c:v>
                </c:pt>
              </c:numCache>
            </c:numRef>
          </c:cat>
          <c:val>
            <c:numRef>
              <c:f>'Demand Scenarios'!$D$6:$D$11</c:f>
              <c:numCache>
                <c:ptCount val="6"/>
                <c:pt idx="0">
                  <c:v>0.11</c:v>
                </c:pt>
                <c:pt idx="1">
                  <c:v>0.11</c:v>
                </c:pt>
                <c:pt idx="2">
                  <c:v>0.28</c:v>
                </c:pt>
                <c:pt idx="3">
                  <c:v>0.22</c:v>
                </c:pt>
                <c:pt idx="4">
                  <c:v>0.18</c:v>
                </c:pt>
                <c:pt idx="5">
                  <c:v>0.1</c:v>
                </c:pt>
              </c:numCache>
            </c:numRef>
          </c:val>
        </c:ser>
        <c:axId val="39205941"/>
        <c:axId val="17309150"/>
      </c:barChart>
      <c:catAx>
        <c:axId val="3920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309150"/>
        <c:crosses val="autoZero"/>
        <c:auto val="0"/>
        <c:lblOffset val="100"/>
        <c:noMultiLvlLbl val="0"/>
      </c:catAx>
      <c:valAx>
        <c:axId val="1730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20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Expected Profit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'Inventory Calculations'!$D$15:$AA$15</c:f>
              <c:numCache>
                <c:ptCount val="24"/>
                <c:pt idx="0">
                  <c:v>5000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7000</c:v>
                </c:pt>
                <c:pt idx="5">
                  <c:v>7500</c:v>
                </c:pt>
                <c:pt idx="6">
                  <c:v>8000</c:v>
                </c:pt>
                <c:pt idx="7">
                  <c:v>8500</c:v>
                </c:pt>
                <c:pt idx="8">
                  <c:v>9000</c:v>
                </c:pt>
                <c:pt idx="9">
                  <c:v>9500</c:v>
                </c:pt>
                <c:pt idx="10">
                  <c:v>10000</c:v>
                </c:pt>
                <c:pt idx="11">
                  <c:v>10500</c:v>
                </c:pt>
                <c:pt idx="12">
                  <c:v>11000</c:v>
                </c:pt>
                <c:pt idx="13">
                  <c:v>11500</c:v>
                </c:pt>
                <c:pt idx="14">
                  <c:v>12000</c:v>
                </c:pt>
                <c:pt idx="15">
                  <c:v>12500</c:v>
                </c:pt>
                <c:pt idx="16">
                  <c:v>13000</c:v>
                </c:pt>
                <c:pt idx="17">
                  <c:v>13500</c:v>
                </c:pt>
                <c:pt idx="18">
                  <c:v>14000</c:v>
                </c:pt>
                <c:pt idx="19">
                  <c:v>14500</c:v>
                </c:pt>
                <c:pt idx="20">
                  <c:v>15000</c:v>
                </c:pt>
                <c:pt idx="21">
                  <c:v>15500</c:v>
                </c:pt>
                <c:pt idx="22">
                  <c:v>16000</c:v>
                </c:pt>
                <c:pt idx="23">
                  <c:v>16500</c:v>
                </c:pt>
              </c:numCache>
            </c:numRef>
          </c:xVal>
          <c:yVal>
            <c:numRef>
              <c:f>'Inventory Calculations'!$D$22:$AA$22</c:f>
              <c:numCache>
                <c:ptCount val="24"/>
                <c:pt idx="0">
                  <c:v>125000</c:v>
                </c:pt>
                <c:pt idx="1">
                  <c:v>147500</c:v>
                </c:pt>
                <c:pt idx="2">
                  <c:v>170000</c:v>
                </c:pt>
                <c:pt idx="3">
                  <c:v>192500</c:v>
                </c:pt>
                <c:pt idx="4">
                  <c:v>215000</c:v>
                </c:pt>
                <c:pt idx="5">
                  <c:v>237500</c:v>
                </c:pt>
                <c:pt idx="6">
                  <c:v>260000</c:v>
                </c:pt>
                <c:pt idx="7">
                  <c:v>276725</c:v>
                </c:pt>
                <c:pt idx="8">
                  <c:v>293450</c:v>
                </c:pt>
                <c:pt idx="9">
                  <c:v>310175</c:v>
                </c:pt>
                <c:pt idx="10">
                  <c:v>326900</c:v>
                </c:pt>
                <c:pt idx="11">
                  <c:v>337850</c:v>
                </c:pt>
                <c:pt idx="12">
                  <c:v>348800</c:v>
                </c:pt>
                <c:pt idx="13">
                  <c:v>359750</c:v>
                </c:pt>
                <c:pt idx="14">
                  <c:v>370700</c:v>
                </c:pt>
                <c:pt idx="15">
                  <c:v>366950</c:v>
                </c:pt>
                <c:pt idx="16">
                  <c:v>363200</c:v>
                </c:pt>
                <c:pt idx="17">
                  <c:v>359450</c:v>
                </c:pt>
                <c:pt idx="18">
                  <c:v>355700</c:v>
                </c:pt>
                <c:pt idx="19">
                  <c:v>340400</c:v>
                </c:pt>
                <c:pt idx="20">
                  <c:v>325100</c:v>
                </c:pt>
                <c:pt idx="21">
                  <c:v>309800</c:v>
                </c:pt>
                <c:pt idx="22">
                  <c:v>294500</c:v>
                </c:pt>
                <c:pt idx="23">
                  <c:v>269750</c:v>
                </c:pt>
              </c:numCache>
            </c:numRef>
          </c:yVal>
          <c:smooth val="1"/>
        </c:ser>
        <c:axId val="21564623"/>
        <c:axId val="59863880"/>
      </c:scatterChart>
      <c:valAx>
        <c:axId val="21564623"/>
        <c:scaling>
          <c:orientation val="minMax"/>
          <c:max val="165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Order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63880"/>
        <c:crosses val="autoZero"/>
        <c:crossBetween val="midCat"/>
        <c:dispUnits/>
        <c:majorUnit val="5000"/>
        <c:minorUnit val="1000"/>
      </c:valAx>
      <c:valAx>
        <c:axId val="59863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156462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vs Order Quantity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225"/>
          <c:w val="0.824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Dist. 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'Buy Back Contract'!$D$19:$Q$19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'Buy Back Contract'!$D$26:$Q$26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Mfg. P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'Buy Back Contract'!$D$32:$Q$32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'Buy Back Contract'!$D$39:$Q$39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Total P.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'Buy Back Contract'!$D$32:$Q$32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'Buy Back Contract'!$D$44:$Q$44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904009"/>
        <c:axId val="17136082"/>
      </c:scatterChart>
      <c:valAx>
        <c:axId val="1904009"/>
        <c:scaling>
          <c:orientation val="minMax"/>
          <c:max val="18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136082"/>
        <c:crosses val="autoZero"/>
        <c:crossBetween val="midCat"/>
        <c:dispUnits/>
        <c:majorUnit val="3000"/>
      </c:valAx>
      <c:valAx>
        <c:axId val="1713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04009"/>
        <c:crossesAt val="5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vs Order Quantity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225"/>
          <c:w val="0.82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v>Dist. 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'Revenue Sharing Contract'!$D$19:$Q$19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'Revenue Sharing Contract'!$D$26:$Q$26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Mfg. P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'Revenue Sharing Contract'!$D$32:$Q$32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'Revenue Sharing Contract'!$D$39:$Q$39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Total P.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'Revenue Sharing Contract'!$D$32:$Q$32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'Revenue Sharing Contract'!$D$44:$Q$44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20007011"/>
        <c:axId val="45845372"/>
      </c:scatterChart>
      <c:valAx>
        <c:axId val="20007011"/>
        <c:scaling>
          <c:orientation val="minMax"/>
          <c:max val="18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845372"/>
        <c:crosses val="autoZero"/>
        <c:crossBetween val="midCat"/>
        <c:dispUnits/>
        <c:majorUnit val="3000"/>
      </c:valAx>
      <c:valAx>
        <c:axId val="45845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007011"/>
        <c:crossesAt val="5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3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Profit vs Order Quantity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29"/>
          <c:w val="0.81425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v>System  P.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'Global Optimization'!$D$17:$Q$17</c:f>
              <c:numCache>
                <c:ptCount val="14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  <c:pt idx="3">
                  <c:v>8000</c:v>
                </c:pt>
                <c:pt idx="4">
                  <c:v>9000</c:v>
                </c:pt>
                <c:pt idx="5">
                  <c:v>10000</c:v>
                </c:pt>
                <c:pt idx="6">
                  <c:v>11000</c:v>
                </c:pt>
                <c:pt idx="7">
                  <c:v>12000</c:v>
                </c:pt>
                <c:pt idx="8">
                  <c:v>13000</c:v>
                </c:pt>
                <c:pt idx="9">
                  <c:v>14000</c:v>
                </c:pt>
                <c:pt idx="10">
                  <c:v>15000</c:v>
                </c:pt>
                <c:pt idx="11">
                  <c:v>16000</c:v>
                </c:pt>
                <c:pt idx="12">
                  <c:v>17000</c:v>
                </c:pt>
                <c:pt idx="13">
                  <c:v>18000</c:v>
                </c:pt>
              </c:numCache>
            </c:numRef>
          </c:xVal>
          <c:yVal>
            <c:numRef>
              <c:f>'Global Optimization'!$D$24:$Q$24</c:f>
              <c:numCache>
                <c:ptCount val="14"/>
                <c:pt idx="0">
                  <c:v>350000</c:v>
                </c:pt>
                <c:pt idx="1">
                  <c:v>440000</c:v>
                </c:pt>
                <c:pt idx="2">
                  <c:v>530000</c:v>
                </c:pt>
                <c:pt idx="3">
                  <c:v>620000</c:v>
                </c:pt>
                <c:pt idx="4">
                  <c:v>698450</c:v>
                </c:pt>
                <c:pt idx="5">
                  <c:v>776900</c:v>
                </c:pt>
                <c:pt idx="6">
                  <c:v>843800</c:v>
                </c:pt>
                <c:pt idx="7">
                  <c:v>910700</c:v>
                </c:pt>
                <c:pt idx="8">
                  <c:v>948200</c:v>
                </c:pt>
                <c:pt idx="9">
                  <c:v>985700</c:v>
                </c:pt>
                <c:pt idx="10">
                  <c:v>1000100</c:v>
                </c:pt>
                <c:pt idx="11">
                  <c:v>1014500</c:v>
                </c:pt>
                <c:pt idx="12">
                  <c:v>1010000</c:v>
                </c:pt>
                <c:pt idx="13">
                  <c:v>1005500</c:v>
                </c:pt>
              </c:numCache>
            </c:numRef>
          </c:yVal>
          <c:smooth val="1"/>
        </c:ser>
        <c:axId val="9955165"/>
        <c:axId val="22487622"/>
      </c:scatterChart>
      <c:valAx>
        <c:axId val="9955165"/>
        <c:scaling>
          <c:orientation val="minMax"/>
          <c:max val="18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87622"/>
        <c:crosses val="autoZero"/>
        <c:crossBetween val="midCat"/>
        <c:dispUnits/>
        <c:majorUnit val="3000"/>
      </c:valAx>
      <c:valAx>
        <c:axId val="2248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System Profit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55165"/>
        <c:crossesAt val="5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85725</xdr:rowOff>
    </xdr:from>
    <xdr:to>
      <xdr:col>11</xdr:col>
      <xdr:colOff>542925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4181475" y="409575"/>
        <a:ext cx="3486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6</xdr:col>
      <xdr:colOff>504825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0" y="4162425"/>
        <a:ext cx="5629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46</xdr:row>
      <xdr:rowOff>47625</xdr:rowOff>
    </xdr:from>
    <xdr:to>
      <xdr:col>9</xdr:col>
      <xdr:colOff>9525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180975" y="7572375"/>
        <a:ext cx="7334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46</xdr:row>
      <xdr:rowOff>47625</xdr:rowOff>
    </xdr:from>
    <xdr:to>
      <xdr:col>9</xdr:col>
      <xdr:colOff>9525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180975" y="7572375"/>
        <a:ext cx="7543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26</xdr:row>
      <xdr:rowOff>0</xdr:rowOff>
    </xdr:from>
    <xdr:to>
      <xdr:col>8</xdr:col>
      <xdr:colOff>561975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323850" y="4248150"/>
        <a:ext cx="6772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M31" sqref="M31"/>
    </sheetView>
  </sheetViews>
  <sheetFormatPr defaultColWidth="9.140625" defaultRowHeight="12.75"/>
  <cols>
    <col min="2" max="2" width="8.57421875" style="0" customWidth="1"/>
    <col min="5" max="5" width="16.00390625" style="0" customWidth="1"/>
  </cols>
  <sheetData>
    <row r="1" spans="1:7" ht="12.75">
      <c r="A1" s="7" t="s">
        <v>3</v>
      </c>
      <c r="B1" s="7"/>
      <c r="C1" s="7"/>
      <c r="D1" s="7"/>
      <c r="E1" s="7"/>
      <c r="F1" s="7"/>
      <c r="G1" s="7"/>
    </row>
    <row r="2" spans="1:7" ht="12.75">
      <c r="A2" s="7" t="s">
        <v>4</v>
      </c>
      <c r="B2" s="7"/>
      <c r="C2" s="7"/>
      <c r="D2" s="7"/>
      <c r="E2" s="7"/>
      <c r="F2" s="7"/>
      <c r="G2" s="7"/>
    </row>
    <row r="4" ht="13.5" thickBot="1"/>
    <row r="5" spans="2:5" ht="12.75">
      <c r="B5" s="3"/>
      <c r="C5" s="4" t="s">
        <v>0</v>
      </c>
      <c r="D5" s="4" t="s">
        <v>2</v>
      </c>
      <c r="E5" s="5" t="s">
        <v>1</v>
      </c>
    </row>
    <row r="6" spans="2:5" ht="12.75">
      <c r="B6" s="12"/>
      <c r="C6" s="1">
        <v>8000</v>
      </c>
      <c r="D6" s="6">
        <v>0.11</v>
      </c>
      <c r="E6" s="1">
        <f aca="true" t="shared" si="0" ref="E6:E11">+D6*C6</f>
        <v>880</v>
      </c>
    </row>
    <row r="7" spans="2:5" ht="12.75">
      <c r="B7" s="12"/>
      <c r="C7" s="1">
        <v>10000</v>
      </c>
      <c r="D7" s="6">
        <v>0.11</v>
      </c>
      <c r="E7" s="1">
        <f t="shared" si="0"/>
        <v>1100</v>
      </c>
    </row>
    <row r="8" spans="2:5" ht="12.75">
      <c r="B8" s="12"/>
      <c r="C8" s="1">
        <v>12000</v>
      </c>
      <c r="D8" s="6">
        <v>0.28</v>
      </c>
      <c r="E8" s="1">
        <f t="shared" si="0"/>
        <v>3360.0000000000005</v>
      </c>
    </row>
    <row r="9" spans="2:5" ht="12.75">
      <c r="B9" s="12"/>
      <c r="C9" s="1">
        <v>14000</v>
      </c>
      <c r="D9" s="6">
        <v>0.22</v>
      </c>
      <c r="E9" s="1">
        <f t="shared" si="0"/>
        <v>3080</v>
      </c>
    </row>
    <row r="10" spans="2:5" ht="12.75">
      <c r="B10" s="12"/>
      <c r="C10" s="1">
        <v>16000</v>
      </c>
      <c r="D10" s="6">
        <v>0.18</v>
      </c>
      <c r="E10" s="1">
        <f t="shared" si="0"/>
        <v>2880</v>
      </c>
    </row>
    <row r="11" spans="2:5" ht="12.75">
      <c r="B11" s="12"/>
      <c r="C11" s="1">
        <v>18000</v>
      </c>
      <c r="D11" s="6">
        <v>0.1</v>
      </c>
      <c r="E11" s="1">
        <f t="shared" si="0"/>
        <v>1800</v>
      </c>
    </row>
    <row r="12" spans="2:5" ht="13.5" thickBot="1">
      <c r="B12" s="14" t="s">
        <v>14</v>
      </c>
      <c r="C12" s="15"/>
      <c r="D12" s="15"/>
      <c r="E12" s="16">
        <f>SUM(E6:E11)</f>
        <v>13100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4">
      <selection activeCell="A23" sqref="A23"/>
    </sheetView>
  </sheetViews>
  <sheetFormatPr defaultColWidth="9.140625" defaultRowHeight="12.75"/>
  <cols>
    <col min="1" max="1" width="21.8515625" style="0" customWidth="1"/>
    <col min="2" max="2" width="10.8515625" style="0" customWidth="1"/>
    <col min="3" max="3" width="10.7109375" style="0" customWidth="1"/>
    <col min="4" max="10" width="11.140625" style="0" customWidth="1"/>
    <col min="11" max="11" width="11.140625" style="0" bestFit="1" customWidth="1"/>
    <col min="12" max="12" width="12.140625" style="0" customWidth="1"/>
    <col min="13" max="21" width="11.140625" style="0" bestFit="1" customWidth="1"/>
    <col min="22" max="27" width="11.7109375" style="0" bestFit="1" customWidth="1"/>
  </cols>
  <sheetData>
    <row r="1" spans="1:8" ht="12.75">
      <c r="A1" s="7" t="s">
        <v>5</v>
      </c>
      <c r="B1" s="7"/>
      <c r="C1" s="7"/>
      <c r="D1" s="7"/>
      <c r="E1" s="7"/>
      <c r="F1" s="7"/>
      <c r="G1" s="7"/>
      <c r="H1" s="7"/>
    </row>
    <row r="2" spans="1:8" ht="12.75">
      <c r="A2" s="7" t="s">
        <v>6</v>
      </c>
      <c r="B2" s="7"/>
      <c r="C2" s="7"/>
      <c r="D2" s="7"/>
      <c r="E2" s="7"/>
      <c r="F2" s="7"/>
      <c r="G2" s="7"/>
      <c r="H2" s="7"/>
    </row>
    <row r="4" ht="12.75">
      <c r="A4" s="7" t="s">
        <v>7</v>
      </c>
    </row>
    <row r="5" ht="13.5" thickBot="1"/>
    <row r="6" spans="1:2" ht="12.75">
      <c r="A6" s="4" t="s">
        <v>8</v>
      </c>
      <c r="B6" s="4" t="s">
        <v>9</v>
      </c>
    </row>
    <row r="7" spans="1:2" ht="12.75">
      <c r="A7" s="1" t="s">
        <v>10</v>
      </c>
      <c r="B7" s="9">
        <v>80</v>
      </c>
    </row>
    <row r="8" spans="1:2" ht="12.75">
      <c r="A8" s="1" t="s">
        <v>11</v>
      </c>
      <c r="B8" s="9">
        <v>100000</v>
      </c>
    </row>
    <row r="9" spans="1:2" ht="12.75">
      <c r="A9" s="1" t="s">
        <v>12</v>
      </c>
      <c r="B9" s="9">
        <v>125</v>
      </c>
    </row>
    <row r="10" spans="1:2" ht="13.5" thickBot="1">
      <c r="A10" s="2" t="s">
        <v>13</v>
      </c>
      <c r="B10" s="10">
        <v>20</v>
      </c>
    </row>
    <row r="12" spans="1:4" ht="12.75">
      <c r="A12" s="7" t="s">
        <v>15</v>
      </c>
      <c r="B12" s="7"/>
      <c r="C12" s="7"/>
      <c r="D12" s="7"/>
    </row>
    <row r="13" ht="13.5" thickBot="1"/>
    <row r="14" spans="1:27" ht="12.75">
      <c r="A14" s="20"/>
      <c r="B14" s="26" t="s">
        <v>0</v>
      </c>
      <c r="C14" s="26" t="s">
        <v>2</v>
      </c>
      <c r="D14" s="27"/>
      <c r="E14" s="27"/>
      <c r="F14" s="27"/>
      <c r="G14" s="27"/>
      <c r="H14" s="27"/>
      <c r="I14" s="27"/>
      <c r="J14" s="27"/>
      <c r="K14" s="27"/>
      <c r="L14" s="28" t="s">
        <v>27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2.75">
      <c r="A15" s="12"/>
      <c r="B15" s="25"/>
      <c r="C15" s="25"/>
      <c r="D15" s="29">
        <v>5000</v>
      </c>
      <c r="E15" s="29">
        <v>5500</v>
      </c>
      <c r="F15" s="29">
        <v>6000</v>
      </c>
      <c r="G15" s="29">
        <v>6500</v>
      </c>
      <c r="H15" s="29">
        <v>7000</v>
      </c>
      <c r="I15" s="29">
        <v>7500</v>
      </c>
      <c r="J15" s="29">
        <v>8000</v>
      </c>
      <c r="K15" s="29">
        <v>8500</v>
      </c>
      <c r="L15" s="29">
        <v>9000</v>
      </c>
      <c r="M15" s="29">
        <v>9500</v>
      </c>
      <c r="N15" s="29">
        <v>10000</v>
      </c>
      <c r="O15" s="29">
        <v>10500</v>
      </c>
      <c r="P15" s="29">
        <v>11000</v>
      </c>
      <c r="Q15" s="29">
        <v>11500</v>
      </c>
      <c r="R15" s="29">
        <v>12000</v>
      </c>
      <c r="S15" s="29">
        <v>12500</v>
      </c>
      <c r="T15" s="29">
        <v>13000</v>
      </c>
      <c r="U15" s="29">
        <v>13500</v>
      </c>
      <c r="V15" s="29">
        <v>14000</v>
      </c>
      <c r="W15" s="29">
        <v>14500</v>
      </c>
      <c r="X15" s="29">
        <v>15000</v>
      </c>
      <c r="Y15" s="29">
        <v>15500</v>
      </c>
      <c r="Z15" s="29">
        <v>16000</v>
      </c>
      <c r="AA15" s="29">
        <v>16500</v>
      </c>
    </row>
    <row r="16" spans="1:27" ht="12.75">
      <c r="A16" s="13"/>
      <c r="B16" s="11">
        <v>8000</v>
      </c>
      <c r="C16" s="18">
        <v>0.11</v>
      </c>
      <c r="D16" s="19">
        <f>+MIN(D$15,$B16)*$B$9+MAX(D$15-$B16,0)*$B$10-D$15*$B$7-$B$8</f>
        <v>125000</v>
      </c>
      <c r="E16" s="19">
        <f aca="true" t="shared" si="0" ref="E16:J16">+MIN(E$15,$B16)*$B$9+MAX(E$15-$B16,0)*$B$10-E$15*$B$7-$B$8</f>
        <v>147500</v>
      </c>
      <c r="F16" s="19">
        <f t="shared" si="0"/>
        <v>170000</v>
      </c>
      <c r="G16" s="19">
        <f t="shared" si="0"/>
        <v>192500</v>
      </c>
      <c r="H16" s="19">
        <f t="shared" si="0"/>
        <v>215000</v>
      </c>
      <c r="I16" s="19">
        <f t="shared" si="0"/>
        <v>237500</v>
      </c>
      <c r="J16" s="19">
        <f t="shared" si="0"/>
        <v>260000</v>
      </c>
      <c r="K16" s="19">
        <f>+MIN(K$15,$B16)*$B$9+MAX(K$15-$B16,0)*$B$10-K$15*$B$7-$B$8</f>
        <v>230000</v>
      </c>
      <c r="L16" s="19">
        <f aca="true" t="shared" si="1" ref="L16:AA21">+MIN(L$15,$B16)*$B$9+MAX(L$15-$B16,0)*$B$10-L$15*$B$7-$B$8</f>
        <v>200000</v>
      </c>
      <c r="M16" s="19">
        <f t="shared" si="1"/>
        <v>170000</v>
      </c>
      <c r="N16" s="19">
        <f t="shared" si="1"/>
        <v>140000</v>
      </c>
      <c r="O16" s="19">
        <f t="shared" si="1"/>
        <v>110000</v>
      </c>
      <c r="P16" s="19">
        <f t="shared" si="1"/>
        <v>80000</v>
      </c>
      <c r="Q16" s="19">
        <f t="shared" si="1"/>
        <v>50000</v>
      </c>
      <c r="R16" s="19">
        <f t="shared" si="1"/>
        <v>20000</v>
      </c>
      <c r="S16" s="19">
        <f t="shared" si="1"/>
        <v>-10000</v>
      </c>
      <c r="T16" s="19">
        <f t="shared" si="1"/>
        <v>-40000</v>
      </c>
      <c r="U16" s="19">
        <f t="shared" si="1"/>
        <v>-70000</v>
      </c>
      <c r="V16" s="19">
        <f t="shared" si="1"/>
        <v>-100000</v>
      </c>
      <c r="W16" s="19">
        <f t="shared" si="1"/>
        <v>-130000</v>
      </c>
      <c r="X16" s="19">
        <f t="shared" si="1"/>
        <v>-160000</v>
      </c>
      <c r="Y16" s="19">
        <f t="shared" si="1"/>
        <v>-190000</v>
      </c>
      <c r="Z16" s="19">
        <f t="shared" si="1"/>
        <v>-220000</v>
      </c>
      <c r="AA16" s="19">
        <f t="shared" si="1"/>
        <v>-250000</v>
      </c>
    </row>
    <row r="17" spans="1:27" ht="12.75">
      <c r="A17" s="13"/>
      <c r="B17" s="11">
        <v>10000</v>
      </c>
      <c r="C17" s="18">
        <v>0.11</v>
      </c>
      <c r="D17" s="19">
        <f aca="true" t="shared" si="2" ref="D17:S21">+MIN(D$15,$B17)*$B$9+MAX(D$15-$B17,0)*$B$10-D$15*$B$7-$B$8</f>
        <v>125000</v>
      </c>
      <c r="E17" s="19">
        <f t="shared" si="2"/>
        <v>147500</v>
      </c>
      <c r="F17" s="19">
        <f t="shared" si="2"/>
        <v>170000</v>
      </c>
      <c r="G17" s="19">
        <f t="shared" si="2"/>
        <v>192500</v>
      </c>
      <c r="H17" s="19">
        <f t="shared" si="2"/>
        <v>215000</v>
      </c>
      <c r="I17" s="19">
        <f t="shared" si="2"/>
        <v>237500</v>
      </c>
      <c r="J17" s="19">
        <f t="shared" si="2"/>
        <v>260000</v>
      </c>
      <c r="K17" s="19">
        <f t="shared" si="2"/>
        <v>282500</v>
      </c>
      <c r="L17" s="19">
        <f t="shared" si="2"/>
        <v>305000</v>
      </c>
      <c r="M17" s="19">
        <f t="shared" si="2"/>
        <v>327500</v>
      </c>
      <c r="N17" s="19">
        <f t="shared" si="2"/>
        <v>350000</v>
      </c>
      <c r="O17" s="19">
        <f t="shared" si="2"/>
        <v>320000</v>
      </c>
      <c r="P17" s="19">
        <f t="shared" si="2"/>
        <v>290000</v>
      </c>
      <c r="Q17" s="19">
        <f t="shared" si="2"/>
        <v>260000</v>
      </c>
      <c r="R17" s="19">
        <f t="shared" si="2"/>
        <v>230000</v>
      </c>
      <c r="S17" s="19">
        <f t="shared" si="2"/>
        <v>200000</v>
      </c>
      <c r="T17" s="19">
        <f t="shared" si="1"/>
        <v>170000</v>
      </c>
      <c r="U17" s="19">
        <f t="shared" si="1"/>
        <v>140000</v>
      </c>
      <c r="V17" s="19">
        <f t="shared" si="1"/>
        <v>110000</v>
      </c>
      <c r="W17" s="19">
        <f t="shared" si="1"/>
        <v>80000</v>
      </c>
      <c r="X17" s="19">
        <f t="shared" si="1"/>
        <v>50000</v>
      </c>
      <c r="Y17" s="19">
        <f t="shared" si="1"/>
        <v>20000</v>
      </c>
      <c r="Z17" s="19">
        <f t="shared" si="1"/>
        <v>-10000</v>
      </c>
      <c r="AA17" s="19">
        <f t="shared" si="1"/>
        <v>-40000</v>
      </c>
    </row>
    <row r="18" spans="1:27" ht="12.75">
      <c r="A18" s="13"/>
      <c r="B18" s="11">
        <v>12000</v>
      </c>
      <c r="C18" s="18">
        <v>0.28</v>
      </c>
      <c r="D18" s="19">
        <f t="shared" si="2"/>
        <v>125000</v>
      </c>
      <c r="E18" s="19">
        <f t="shared" si="2"/>
        <v>147500</v>
      </c>
      <c r="F18" s="19">
        <f t="shared" si="2"/>
        <v>170000</v>
      </c>
      <c r="G18" s="19">
        <f t="shared" si="2"/>
        <v>192500</v>
      </c>
      <c r="H18" s="19">
        <f t="shared" si="2"/>
        <v>215000</v>
      </c>
      <c r="I18" s="19">
        <f t="shared" si="2"/>
        <v>237500</v>
      </c>
      <c r="J18" s="19">
        <f t="shared" si="2"/>
        <v>260000</v>
      </c>
      <c r="K18" s="19">
        <f t="shared" si="2"/>
        <v>282500</v>
      </c>
      <c r="L18" s="19">
        <f t="shared" si="1"/>
        <v>305000</v>
      </c>
      <c r="M18" s="19">
        <f t="shared" si="1"/>
        <v>327500</v>
      </c>
      <c r="N18" s="19">
        <f t="shared" si="1"/>
        <v>350000</v>
      </c>
      <c r="O18" s="19">
        <f t="shared" si="1"/>
        <v>372500</v>
      </c>
      <c r="P18" s="19">
        <f t="shared" si="1"/>
        <v>395000</v>
      </c>
      <c r="Q18" s="19">
        <f t="shared" si="1"/>
        <v>417500</v>
      </c>
      <c r="R18" s="19">
        <f t="shared" si="1"/>
        <v>440000</v>
      </c>
      <c r="S18" s="19">
        <f t="shared" si="1"/>
        <v>410000</v>
      </c>
      <c r="T18" s="19">
        <f t="shared" si="1"/>
        <v>380000</v>
      </c>
      <c r="U18" s="19">
        <f t="shared" si="1"/>
        <v>350000</v>
      </c>
      <c r="V18" s="19">
        <f t="shared" si="1"/>
        <v>320000</v>
      </c>
      <c r="W18" s="19">
        <f t="shared" si="1"/>
        <v>290000</v>
      </c>
      <c r="X18" s="19">
        <f t="shared" si="1"/>
        <v>260000</v>
      </c>
      <c r="Y18" s="19">
        <f t="shared" si="1"/>
        <v>230000</v>
      </c>
      <c r="Z18" s="19">
        <f t="shared" si="1"/>
        <v>200000</v>
      </c>
      <c r="AA18" s="19">
        <f t="shared" si="1"/>
        <v>170000</v>
      </c>
    </row>
    <row r="19" spans="1:27" ht="12.75">
      <c r="A19" s="13"/>
      <c r="B19" s="11">
        <v>14000</v>
      </c>
      <c r="C19" s="18">
        <v>0.22</v>
      </c>
      <c r="D19" s="19">
        <f t="shared" si="2"/>
        <v>125000</v>
      </c>
      <c r="E19" s="19">
        <f t="shared" si="2"/>
        <v>147500</v>
      </c>
      <c r="F19" s="19">
        <f t="shared" si="2"/>
        <v>170000</v>
      </c>
      <c r="G19" s="19">
        <f t="shared" si="2"/>
        <v>192500</v>
      </c>
      <c r="H19" s="19">
        <f t="shared" si="2"/>
        <v>215000</v>
      </c>
      <c r="I19" s="19">
        <f t="shared" si="2"/>
        <v>237500</v>
      </c>
      <c r="J19" s="19">
        <f t="shared" si="2"/>
        <v>260000</v>
      </c>
      <c r="K19" s="19">
        <f t="shared" si="2"/>
        <v>282500</v>
      </c>
      <c r="L19" s="19">
        <f t="shared" si="1"/>
        <v>305000</v>
      </c>
      <c r="M19" s="19">
        <f t="shared" si="1"/>
        <v>327500</v>
      </c>
      <c r="N19" s="19">
        <f t="shared" si="1"/>
        <v>350000</v>
      </c>
      <c r="O19" s="19">
        <f t="shared" si="1"/>
        <v>372500</v>
      </c>
      <c r="P19" s="19">
        <f t="shared" si="1"/>
        <v>395000</v>
      </c>
      <c r="Q19" s="19">
        <f t="shared" si="1"/>
        <v>417500</v>
      </c>
      <c r="R19" s="19">
        <f t="shared" si="1"/>
        <v>440000</v>
      </c>
      <c r="S19" s="19">
        <f t="shared" si="1"/>
        <v>462500</v>
      </c>
      <c r="T19" s="19">
        <f t="shared" si="1"/>
        <v>485000</v>
      </c>
      <c r="U19" s="19">
        <f t="shared" si="1"/>
        <v>507500</v>
      </c>
      <c r="V19" s="19">
        <f t="shared" si="1"/>
        <v>530000</v>
      </c>
      <c r="W19" s="19">
        <f t="shared" si="1"/>
        <v>500000</v>
      </c>
      <c r="X19" s="19">
        <f t="shared" si="1"/>
        <v>470000</v>
      </c>
      <c r="Y19" s="19">
        <f t="shared" si="1"/>
        <v>440000</v>
      </c>
      <c r="Z19" s="19">
        <f t="shared" si="1"/>
        <v>410000</v>
      </c>
      <c r="AA19" s="19">
        <f t="shared" si="1"/>
        <v>380000</v>
      </c>
    </row>
    <row r="20" spans="1:27" ht="12.75">
      <c r="A20" s="13"/>
      <c r="B20" s="11">
        <v>16000</v>
      </c>
      <c r="C20" s="18">
        <v>0.18</v>
      </c>
      <c r="D20" s="19">
        <f t="shared" si="2"/>
        <v>125000</v>
      </c>
      <c r="E20" s="19">
        <f t="shared" si="2"/>
        <v>147500</v>
      </c>
      <c r="F20" s="19">
        <f t="shared" si="2"/>
        <v>170000</v>
      </c>
      <c r="G20" s="19">
        <f t="shared" si="2"/>
        <v>192500</v>
      </c>
      <c r="H20" s="19">
        <f t="shared" si="2"/>
        <v>215000</v>
      </c>
      <c r="I20" s="19">
        <f t="shared" si="2"/>
        <v>237500</v>
      </c>
      <c r="J20" s="19">
        <f t="shared" si="2"/>
        <v>260000</v>
      </c>
      <c r="K20" s="19">
        <f t="shared" si="2"/>
        <v>282500</v>
      </c>
      <c r="L20" s="19">
        <f t="shared" si="1"/>
        <v>305000</v>
      </c>
      <c r="M20" s="19">
        <f t="shared" si="1"/>
        <v>327500</v>
      </c>
      <c r="N20" s="19">
        <f t="shared" si="1"/>
        <v>350000</v>
      </c>
      <c r="O20" s="19">
        <f t="shared" si="1"/>
        <v>372500</v>
      </c>
      <c r="P20" s="19">
        <f t="shared" si="1"/>
        <v>395000</v>
      </c>
      <c r="Q20" s="19">
        <f t="shared" si="1"/>
        <v>417500</v>
      </c>
      <c r="R20" s="19">
        <f t="shared" si="1"/>
        <v>440000</v>
      </c>
      <c r="S20" s="19">
        <f t="shared" si="1"/>
        <v>462500</v>
      </c>
      <c r="T20" s="19">
        <f t="shared" si="1"/>
        <v>485000</v>
      </c>
      <c r="U20" s="19">
        <f t="shared" si="1"/>
        <v>507500</v>
      </c>
      <c r="V20" s="19">
        <f t="shared" si="1"/>
        <v>530000</v>
      </c>
      <c r="W20" s="19">
        <f t="shared" si="1"/>
        <v>552500</v>
      </c>
      <c r="X20" s="19">
        <f t="shared" si="1"/>
        <v>575000</v>
      </c>
      <c r="Y20" s="19">
        <f t="shared" si="1"/>
        <v>597500</v>
      </c>
      <c r="Z20" s="19">
        <f t="shared" si="1"/>
        <v>620000</v>
      </c>
      <c r="AA20" s="19">
        <f t="shared" si="1"/>
        <v>590000</v>
      </c>
    </row>
    <row r="21" spans="1:27" ht="12.75">
      <c r="A21" s="13"/>
      <c r="B21" s="11">
        <v>18000</v>
      </c>
      <c r="C21" s="18">
        <v>0.1</v>
      </c>
      <c r="D21" s="19">
        <f t="shared" si="2"/>
        <v>125000</v>
      </c>
      <c r="E21" s="19">
        <f t="shared" si="2"/>
        <v>147500</v>
      </c>
      <c r="F21" s="19">
        <f t="shared" si="2"/>
        <v>170000</v>
      </c>
      <c r="G21" s="19">
        <f t="shared" si="2"/>
        <v>192500</v>
      </c>
      <c r="H21" s="19">
        <f t="shared" si="2"/>
        <v>215000</v>
      </c>
      <c r="I21" s="19">
        <f t="shared" si="2"/>
        <v>237500</v>
      </c>
      <c r="J21" s="19">
        <f t="shared" si="2"/>
        <v>260000</v>
      </c>
      <c r="K21" s="19">
        <f t="shared" si="2"/>
        <v>282500</v>
      </c>
      <c r="L21" s="19">
        <f t="shared" si="1"/>
        <v>305000</v>
      </c>
      <c r="M21" s="19">
        <f t="shared" si="1"/>
        <v>327500</v>
      </c>
      <c r="N21" s="19">
        <f t="shared" si="1"/>
        <v>350000</v>
      </c>
      <c r="O21" s="19">
        <f t="shared" si="1"/>
        <v>372500</v>
      </c>
      <c r="P21" s="19">
        <f t="shared" si="1"/>
        <v>395000</v>
      </c>
      <c r="Q21" s="19">
        <f t="shared" si="1"/>
        <v>417500</v>
      </c>
      <c r="R21" s="19">
        <f t="shared" si="1"/>
        <v>440000</v>
      </c>
      <c r="S21" s="19">
        <f t="shared" si="1"/>
        <v>462500</v>
      </c>
      <c r="T21" s="19">
        <f t="shared" si="1"/>
        <v>485000</v>
      </c>
      <c r="U21" s="19">
        <f t="shared" si="1"/>
        <v>507500</v>
      </c>
      <c r="V21" s="19">
        <f t="shared" si="1"/>
        <v>530000</v>
      </c>
      <c r="W21" s="19">
        <f t="shared" si="1"/>
        <v>552500</v>
      </c>
      <c r="X21" s="19">
        <f t="shared" si="1"/>
        <v>575000</v>
      </c>
      <c r="Y21" s="19">
        <f t="shared" si="1"/>
        <v>597500</v>
      </c>
      <c r="Z21" s="19">
        <f t="shared" si="1"/>
        <v>620000</v>
      </c>
      <c r="AA21" s="19">
        <f t="shared" si="1"/>
        <v>642500</v>
      </c>
    </row>
    <row r="22" spans="1:27" ht="13.5" thickBot="1">
      <c r="A22" s="21" t="s">
        <v>35</v>
      </c>
      <c r="B22" s="22"/>
      <c r="C22" s="23"/>
      <c r="D22" s="24">
        <f>+D16*$C16+D17*$C17+D18*$C18+D19*$C19+D20*$C20+D21*$C21</f>
        <v>125000</v>
      </c>
      <c r="E22" s="24">
        <f aca="true" t="shared" si="3" ref="E22:AA22">+E16*$C16+E17*$C17+E18*$C18+E19*$C19+E20*$C20+E21*$C21</f>
        <v>147500</v>
      </c>
      <c r="F22" s="24">
        <f t="shared" si="3"/>
        <v>170000</v>
      </c>
      <c r="G22" s="24">
        <f t="shared" si="3"/>
        <v>192500</v>
      </c>
      <c r="H22" s="24">
        <f t="shared" si="3"/>
        <v>215000</v>
      </c>
      <c r="I22" s="24">
        <f t="shared" si="3"/>
        <v>237500</v>
      </c>
      <c r="J22" s="24">
        <f t="shared" si="3"/>
        <v>260000</v>
      </c>
      <c r="K22" s="24">
        <f t="shared" si="3"/>
        <v>276725</v>
      </c>
      <c r="L22" s="24">
        <f t="shared" si="3"/>
        <v>293450</v>
      </c>
      <c r="M22" s="24">
        <f t="shared" si="3"/>
        <v>310175</v>
      </c>
      <c r="N22" s="24">
        <f t="shared" si="3"/>
        <v>326900</v>
      </c>
      <c r="O22" s="24">
        <f t="shared" si="3"/>
        <v>337850</v>
      </c>
      <c r="P22" s="24">
        <f t="shared" si="3"/>
        <v>348800</v>
      </c>
      <c r="Q22" s="24">
        <f t="shared" si="3"/>
        <v>359750</v>
      </c>
      <c r="R22" s="24">
        <f t="shared" si="3"/>
        <v>370700</v>
      </c>
      <c r="S22" s="24">
        <f t="shared" si="3"/>
        <v>366950</v>
      </c>
      <c r="T22" s="24">
        <f t="shared" si="3"/>
        <v>363200</v>
      </c>
      <c r="U22" s="24">
        <f t="shared" si="3"/>
        <v>359450</v>
      </c>
      <c r="V22" s="24">
        <f t="shared" si="3"/>
        <v>355700</v>
      </c>
      <c r="W22" s="24">
        <f t="shared" si="3"/>
        <v>340400</v>
      </c>
      <c r="X22" s="24">
        <f t="shared" si="3"/>
        <v>325100</v>
      </c>
      <c r="Y22" s="24">
        <f t="shared" si="3"/>
        <v>309800</v>
      </c>
      <c r="Z22" s="24">
        <f t="shared" si="3"/>
        <v>294500</v>
      </c>
      <c r="AA22" s="24">
        <f t="shared" si="3"/>
        <v>269750</v>
      </c>
    </row>
    <row r="23" spans="1:27" ht="12.75">
      <c r="A23" s="32" t="s">
        <v>26</v>
      </c>
      <c r="B23" s="30"/>
      <c r="D23" s="34">
        <f>IF(D22=MAX($C$22:$AA$22),D22,"")</f>
      </c>
      <c r="E23" s="34">
        <f aca="true" t="shared" si="4" ref="E23:AA23">IF(E22=MAX($C$22:$AA$22),E22,"")</f>
      </c>
      <c r="F23" s="34">
        <f t="shared" si="4"/>
      </c>
      <c r="G23" s="34">
        <f t="shared" si="4"/>
      </c>
      <c r="H23" s="34">
        <f t="shared" si="4"/>
      </c>
      <c r="I23" s="34">
        <f t="shared" si="4"/>
      </c>
      <c r="J23" s="34">
        <f t="shared" si="4"/>
      </c>
      <c r="K23" s="34">
        <f t="shared" si="4"/>
      </c>
      <c r="L23" s="34">
        <f t="shared" si="4"/>
      </c>
      <c r="M23" s="34">
        <f t="shared" si="4"/>
      </c>
      <c r="N23" s="34">
        <f t="shared" si="4"/>
      </c>
      <c r="O23" s="34">
        <f t="shared" si="4"/>
      </c>
      <c r="P23" s="34">
        <f t="shared" si="4"/>
      </c>
      <c r="Q23" s="34">
        <f t="shared" si="4"/>
      </c>
      <c r="R23" s="34">
        <f t="shared" si="4"/>
        <v>370700</v>
      </c>
      <c r="S23" s="34">
        <f t="shared" si="4"/>
      </c>
      <c r="T23" s="34">
        <f t="shared" si="4"/>
      </c>
      <c r="U23" s="34">
        <f t="shared" si="4"/>
      </c>
      <c r="V23" s="34">
        <f t="shared" si="4"/>
      </c>
      <c r="W23" s="34">
        <f t="shared" si="4"/>
      </c>
      <c r="X23" s="34">
        <f t="shared" si="4"/>
      </c>
      <c r="Y23" s="34">
        <f t="shared" si="4"/>
      </c>
      <c r="Z23" s="34">
        <f t="shared" si="4"/>
      </c>
      <c r="AA23" s="34">
        <f t="shared" si="4"/>
      </c>
    </row>
    <row r="24" ht="12.75">
      <c r="C24" s="1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3"/>
  <sheetViews>
    <sheetView workbookViewId="0" topLeftCell="A1">
      <selection activeCell="B10" sqref="B10"/>
    </sheetView>
  </sheetViews>
  <sheetFormatPr defaultColWidth="9.140625" defaultRowHeight="12.75"/>
  <cols>
    <col min="1" max="1" width="21.7109375" style="0" customWidth="1"/>
    <col min="2" max="2" width="16.57421875" style="0" customWidth="1"/>
    <col min="4" max="13" width="10.8515625" style="0" customWidth="1"/>
    <col min="14" max="17" width="12.28125" style="0" customWidth="1"/>
  </cols>
  <sheetData>
    <row r="1" spans="1:6" ht="12.75">
      <c r="A1" s="7" t="s">
        <v>16</v>
      </c>
      <c r="B1" s="7"/>
      <c r="C1" s="7"/>
      <c r="D1" s="7"/>
      <c r="E1" s="7"/>
      <c r="F1" s="7"/>
    </row>
    <row r="2" spans="1:6" ht="12.75">
      <c r="A2" s="7" t="s">
        <v>17</v>
      </c>
      <c r="B2" s="7"/>
      <c r="C2" s="7"/>
      <c r="D2" s="7"/>
      <c r="E2" s="7"/>
      <c r="F2" s="7"/>
    </row>
    <row r="5" ht="12.75">
      <c r="A5" s="7" t="s">
        <v>18</v>
      </c>
    </row>
    <row r="6" ht="13.5" thickBot="1"/>
    <row r="7" spans="1:2" ht="12.75">
      <c r="A7" s="4" t="s">
        <v>8</v>
      </c>
      <c r="B7" s="4" t="s">
        <v>19</v>
      </c>
    </row>
    <row r="8" spans="1:2" ht="12.75">
      <c r="A8" s="1" t="s">
        <v>20</v>
      </c>
      <c r="B8" s="9">
        <v>125</v>
      </c>
    </row>
    <row r="9" spans="1:2" ht="12.75">
      <c r="A9" s="1" t="s">
        <v>21</v>
      </c>
      <c r="B9" s="9">
        <v>80</v>
      </c>
    </row>
    <row r="10" spans="1:8" ht="12.75">
      <c r="A10" s="1" t="s">
        <v>32</v>
      </c>
      <c r="B10" s="9">
        <v>20</v>
      </c>
      <c r="D10" s="7" t="s">
        <v>25</v>
      </c>
      <c r="E10" s="8"/>
      <c r="F10" s="8"/>
      <c r="G10" s="8"/>
      <c r="H10" s="8"/>
    </row>
    <row r="11" spans="1:8" ht="12.75">
      <c r="A11" s="1" t="s">
        <v>22</v>
      </c>
      <c r="B11" s="9">
        <v>55</v>
      </c>
      <c r="D11" s="8" t="s">
        <v>33</v>
      </c>
      <c r="E11" s="8"/>
      <c r="F11" s="8"/>
      <c r="G11" s="8"/>
      <c r="H11" s="8"/>
    </row>
    <row r="12" spans="1:2" ht="12.75">
      <c r="A12" s="1" t="s">
        <v>23</v>
      </c>
      <c r="B12" s="9">
        <v>100000</v>
      </c>
    </row>
    <row r="13" spans="1:2" ht="13.5" thickBot="1">
      <c r="A13" s="2" t="s">
        <v>24</v>
      </c>
      <c r="B13" s="10">
        <v>35</v>
      </c>
    </row>
    <row r="16" spans="1:3" ht="12.75">
      <c r="A16" s="7" t="s">
        <v>31</v>
      </c>
      <c r="B16" s="7"/>
      <c r="C16" s="7"/>
    </row>
    <row r="17" ht="13.5" thickBot="1"/>
    <row r="18" spans="1:17" ht="12.75">
      <c r="A18" s="20"/>
      <c r="B18" s="26" t="s">
        <v>0</v>
      </c>
      <c r="C18" s="26" t="s">
        <v>2</v>
      </c>
      <c r="D18" s="27"/>
      <c r="E18" s="27"/>
      <c r="F18" s="27"/>
      <c r="G18" s="27"/>
      <c r="H18" s="28" t="s">
        <v>29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2.75">
      <c r="A19" s="12"/>
      <c r="B19" s="25"/>
      <c r="C19" s="25"/>
      <c r="D19" s="29">
        <v>5000</v>
      </c>
      <c r="E19" s="29">
        <v>6000</v>
      </c>
      <c r="F19" s="29">
        <v>7000</v>
      </c>
      <c r="G19" s="29">
        <v>8000</v>
      </c>
      <c r="H19" s="29">
        <v>9000</v>
      </c>
      <c r="I19" s="29">
        <v>10000</v>
      </c>
      <c r="J19" s="29">
        <v>11000</v>
      </c>
      <c r="K19" s="29">
        <v>12000</v>
      </c>
      <c r="L19" s="29">
        <v>13000</v>
      </c>
      <c r="M19" s="29">
        <v>14000</v>
      </c>
      <c r="N19" s="29">
        <v>15000</v>
      </c>
      <c r="O19" s="29">
        <v>16000</v>
      </c>
      <c r="P19" s="29">
        <v>17000</v>
      </c>
      <c r="Q19" s="29">
        <v>18000</v>
      </c>
    </row>
    <row r="20" spans="1:17" ht="12.75">
      <c r="A20" s="13"/>
      <c r="B20" s="11">
        <v>8000</v>
      </c>
      <c r="C20" s="18">
        <v>0.11</v>
      </c>
      <c r="D20" s="19">
        <f>MIN(D$19,$B20)*$B$8-D$19*$B$9+MAX(D$19-$B20,0)*MAX($B$10,$B$11)</f>
        <v>225000</v>
      </c>
      <c r="E20" s="19">
        <f aca="true" t="shared" si="0" ref="E20:Q20">MIN(E$19,$B20)*$B$8-E$19*$B$9+MAX(E$19-$B20,0)*MAX($B$10,$B$11)</f>
        <v>270000</v>
      </c>
      <c r="F20" s="19">
        <f t="shared" si="0"/>
        <v>315000</v>
      </c>
      <c r="G20" s="19">
        <f t="shared" si="0"/>
        <v>360000</v>
      </c>
      <c r="H20" s="19">
        <f t="shared" si="0"/>
        <v>335000</v>
      </c>
      <c r="I20" s="19">
        <f t="shared" si="0"/>
        <v>310000</v>
      </c>
      <c r="J20" s="19">
        <f t="shared" si="0"/>
        <v>285000</v>
      </c>
      <c r="K20" s="19">
        <f t="shared" si="0"/>
        <v>260000</v>
      </c>
      <c r="L20" s="19">
        <f t="shared" si="0"/>
        <v>235000</v>
      </c>
      <c r="M20" s="19">
        <f t="shared" si="0"/>
        <v>210000</v>
      </c>
      <c r="N20" s="19">
        <f t="shared" si="0"/>
        <v>185000</v>
      </c>
      <c r="O20" s="19">
        <f t="shared" si="0"/>
        <v>160000</v>
      </c>
      <c r="P20" s="19">
        <f t="shared" si="0"/>
        <v>135000</v>
      </c>
      <c r="Q20" s="19">
        <f t="shared" si="0"/>
        <v>110000</v>
      </c>
    </row>
    <row r="21" spans="1:17" ht="12.75">
      <c r="A21" s="13"/>
      <c r="B21" s="11">
        <v>10000</v>
      </c>
      <c r="C21" s="18">
        <v>0.11</v>
      </c>
      <c r="D21" s="19">
        <f aca="true" t="shared" si="1" ref="D21:Q25">MIN(D$19,$B21)*$B$8-D$19*$B$9+MAX(D$19-$B21,0)*MAX($B$10,$B$11)</f>
        <v>225000</v>
      </c>
      <c r="E21" s="19">
        <f t="shared" si="1"/>
        <v>270000</v>
      </c>
      <c r="F21" s="19">
        <f t="shared" si="1"/>
        <v>315000</v>
      </c>
      <c r="G21" s="19">
        <f t="shared" si="1"/>
        <v>360000</v>
      </c>
      <c r="H21" s="19">
        <f t="shared" si="1"/>
        <v>405000</v>
      </c>
      <c r="I21" s="19">
        <f t="shared" si="1"/>
        <v>450000</v>
      </c>
      <c r="J21" s="19">
        <f t="shared" si="1"/>
        <v>425000</v>
      </c>
      <c r="K21" s="19">
        <f t="shared" si="1"/>
        <v>400000</v>
      </c>
      <c r="L21" s="19">
        <f t="shared" si="1"/>
        <v>375000</v>
      </c>
      <c r="M21" s="19">
        <f t="shared" si="1"/>
        <v>350000</v>
      </c>
      <c r="N21" s="19">
        <f t="shared" si="1"/>
        <v>325000</v>
      </c>
      <c r="O21" s="19">
        <f t="shared" si="1"/>
        <v>300000</v>
      </c>
      <c r="P21" s="19">
        <f t="shared" si="1"/>
        <v>275000</v>
      </c>
      <c r="Q21" s="19">
        <f t="shared" si="1"/>
        <v>250000</v>
      </c>
    </row>
    <row r="22" spans="1:17" ht="12.75">
      <c r="A22" s="13"/>
      <c r="B22" s="11">
        <v>12000</v>
      </c>
      <c r="C22" s="18">
        <v>0.28</v>
      </c>
      <c r="D22" s="19">
        <f t="shared" si="1"/>
        <v>225000</v>
      </c>
      <c r="E22" s="19">
        <f t="shared" si="1"/>
        <v>270000</v>
      </c>
      <c r="F22" s="19">
        <f t="shared" si="1"/>
        <v>315000</v>
      </c>
      <c r="G22" s="19">
        <f t="shared" si="1"/>
        <v>360000</v>
      </c>
      <c r="H22" s="19">
        <f t="shared" si="1"/>
        <v>405000</v>
      </c>
      <c r="I22" s="19">
        <f t="shared" si="1"/>
        <v>450000</v>
      </c>
      <c r="J22" s="19">
        <f t="shared" si="1"/>
        <v>495000</v>
      </c>
      <c r="K22" s="19">
        <f t="shared" si="1"/>
        <v>540000</v>
      </c>
      <c r="L22" s="19">
        <f t="shared" si="1"/>
        <v>515000</v>
      </c>
      <c r="M22" s="19">
        <f t="shared" si="1"/>
        <v>490000</v>
      </c>
      <c r="N22" s="19">
        <f t="shared" si="1"/>
        <v>465000</v>
      </c>
      <c r="O22" s="19">
        <f t="shared" si="1"/>
        <v>440000</v>
      </c>
      <c r="P22" s="19">
        <f t="shared" si="1"/>
        <v>415000</v>
      </c>
      <c r="Q22" s="19">
        <f t="shared" si="1"/>
        <v>390000</v>
      </c>
    </row>
    <row r="23" spans="1:17" ht="12.75">
      <c r="A23" s="13"/>
      <c r="B23" s="11">
        <v>14000</v>
      </c>
      <c r="C23" s="18">
        <v>0.22</v>
      </c>
      <c r="D23" s="19">
        <f t="shared" si="1"/>
        <v>225000</v>
      </c>
      <c r="E23" s="19">
        <f t="shared" si="1"/>
        <v>270000</v>
      </c>
      <c r="F23" s="19">
        <f t="shared" si="1"/>
        <v>315000</v>
      </c>
      <c r="G23" s="19">
        <f t="shared" si="1"/>
        <v>360000</v>
      </c>
      <c r="H23" s="19">
        <f t="shared" si="1"/>
        <v>405000</v>
      </c>
      <c r="I23" s="19">
        <f t="shared" si="1"/>
        <v>450000</v>
      </c>
      <c r="J23" s="19">
        <f t="shared" si="1"/>
        <v>495000</v>
      </c>
      <c r="K23" s="19">
        <f t="shared" si="1"/>
        <v>540000</v>
      </c>
      <c r="L23" s="19">
        <f t="shared" si="1"/>
        <v>585000</v>
      </c>
      <c r="M23" s="19">
        <f t="shared" si="1"/>
        <v>630000</v>
      </c>
      <c r="N23" s="19">
        <f t="shared" si="1"/>
        <v>605000</v>
      </c>
      <c r="O23" s="19">
        <f t="shared" si="1"/>
        <v>580000</v>
      </c>
      <c r="P23" s="19">
        <f t="shared" si="1"/>
        <v>555000</v>
      </c>
      <c r="Q23" s="19">
        <f t="shared" si="1"/>
        <v>530000</v>
      </c>
    </row>
    <row r="24" spans="1:17" ht="12.75">
      <c r="A24" s="13"/>
      <c r="B24" s="11">
        <v>16000</v>
      </c>
      <c r="C24" s="18">
        <v>0.18</v>
      </c>
      <c r="D24" s="19">
        <f t="shared" si="1"/>
        <v>225000</v>
      </c>
      <c r="E24" s="19">
        <f t="shared" si="1"/>
        <v>270000</v>
      </c>
      <c r="F24" s="19">
        <f t="shared" si="1"/>
        <v>315000</v>
      </c>
      <c r="G24" s="19">
        <f t="shared" si="1"/>
        <v>360000</v>
      </c>
      <c r="H24" s="19">
        <f t="shared" si="1"/>
        <v>405000</v>
      </c>
      <c r="I24" s="19">
        <f t="shared" si="1"/>
        <v>450000</v>
      </c>
      <c r="J24" s="19">
        <f t="shared" si="1"/>
        <v>495000</v>
      </c>
      <c r="K24" s="19">
        <f t="shared" si="1"/>
        <v>540000</v>
      </c>
      <c r="L24" s="19">
        <f t="shared" si="1"/>
        <v>585000</v>
      </c>
      <c r="M24" s="19">
        <f t="shared" si="1"/>
        <v>630000</v>
      </c>
      <c r="N24" s="19">
        <f t="shared" si="1"/>
        <v>675000</v>
      </c>
      <c r="O24" s="19">
        <f t="shared" si="1"/>
        <v>720000</v>
      </c>
      <c r="P24" s="19">
        <f t="shared" si="1"/>
        <v>695000</v>
      </c>
      <c r="Q24" s="19">
        <f t="shared" si="1"/>
        <v>670000</v>
      </c>
    </row>
    <row r="25" spans="1:17" ht="12.75">
      <c r="A25" s="13"/>
      <c r="B25" s="11">
        <v>18000</v>
      </c>
      <c r="C25" s="18">
        <v>0.1</v>
      </c>
      <c r="D25" s="19">
        <f t="shared" si="1"/>
        <v>225000</v>
      </c>
      <c r="E25" s="19">
        <f t="shared" si="1"/>
        <v>270000</v>
      </c>
      <c r="F25" s="19">
        <f t="shared" si="1"/>
        <v>315000</v>
      </c>
      <c r="G25" s="19">
        <f t="shared" si="1"/>
        <v>360000</v>
      </c>
      <c r="H25" s="19">
        <f t="shared" si="1"/>
        <v>405000</v>
      </c>
      <c r="I25" s="19">
        <f t="shared" si="1"/>
        <v>450000</v>
      </c>
      <c r="J25" s="19">
        <f t="shared" si="1"/>
        <v>495000</v>
      </c>
      <c r="K25" s="19">
        <f t="shared" si="1"/>
        <v>540000</v>
      </c>
      <c r="L25" s="19">
        <f t="shared" si="1"/>
        <v>585000</v>
      </c>
      <c r="M25" s="19">
        <f t="shared" si="1"/>
        <v>630000</v>
      </c>
      <c r="N25" s="19">
        <f t="shared" si="1"/>
        <v>675000</v>
      </c>
      <c r="O25" s="19">
        <f t="shared" si="1"/>
        <v>720000</v>
      </c>
      <c r="P25" s="19">
        <f t="shared" si="1"/>
        <v>765000</v>
      </c>
      <c r="Q25" s="19">
        <f t="shared" si="1"/>
        <v>810000</v>
      </c>
    </row>
    <row r="26" spans="1:17" ht="13.5" thickBot="1">
      <c r="A26" s="21" t="s">
        <v>35</v>
      </c>
      <c r="B26" s="22"/>
      <c r="C26" s="23"/>
      <c r="D26" s="24">
        <f>+D20*$C20+D21*$C21+D22*$C22+D23*$C23+D24*$C24+D25*$C25</f>
        <v>225000</v>
      </c>
      <c r="E26" s="24">
        <f aca="true" t="shared" si="2" ref="E26:O26">+E20*$C20+E21*$C21+E22*$C22+E23*$C23+E24*$C24+E25*$C25</f>
        <v>270000</v>
      </c>
      <c r="F26" s="24">
        <f t="shared" si="2"/>
        <v>315000</v>
      </c>
      <c r="G26" s="24">
        <f t="shared" si="2"/>
        <v>360000</v>
      </c>
      <c r="H26" s="24">
        <f t="shared" si="2"/>
        <v>397300</v>
      </c>
      <c r="I26" s="24">
        <f t="shared" si="2"/>
        <v>434600</v>
      </c>
      <c r="J26" s="24">
        <f t="shared" si="2"/>
        <v>464200</v>
      </c>
      <c r="K26" s="24">
        <f t="shared" si="2"/>
        <v>493800</v>
      </c>
      <c r="L26" s="24">
        <f t="shared" si="2"/>
        <v>503800</v>
      </c>
      <c r="M26" s="24">
        <f t="shared" si="2"/>
        <v>513800</v>
      </c>
      <c r="N26" s="24">
        <f t="shared" si="2"/>
        <v>508400</v>
      </c>
      <c r="O26" s="24">
        <f t="shared" si="2"/>
        <v>503000</v>
      </c>
      <c r="P26" s="24">
        <f>+P20*$C20+P21*$C21+P22*$C22+P23*$C23+P24*$C24+P25*$C25</f>
        <v>485000</v>
      </c>
      <c r="Q26" s="24">
        <f>+Q20*$C20+Q21*$C21+Q22*$C22+Q23*$C23+Q24*$C24+Q25*$C25</f>
        <v>467000</v>
      </c>
    </row>
    <row r="27" spans="1:17" ht="12.75">
      <c r="A27" s="32" t="s">
        <v>26</v>
      </c>
      <c r="B27" s="30"/>
      <c r="D27" s="34">
        <f>IF(D26=MAX($D$26:$Q$26),D26,"")</f>
      </c>
      <c r="E27" s="34">
        <f aca="true" t="shared" si="3" ref="E27:Q27">IF(E26=MAX($D$26:$Q$26),E26,"")</f>
      </c>
      <c r="F27" s="34">
        <f t="shared" si="3"/>
      </c>
      <c r="G27" s="34">
        <f t="shared" si="3"/>
      </c>
      <c r="H27" s="34">
        <f t="shared" si="3"/>
      </c>
      <c r="I27" s="34">
        <f t="shared" si="3"/>
      </c>
      <c r="J27" s="34">
        <f t="shared" si="3"/>
      </c>
      <c r="K27" s="34">
        <f t="shared" si="3"/>
      </c>
      <c r="L27" s="34">
        <f t="shared" si="3"/>
      </c>
      <c r="M27" s="34">
        <f t="shared" si="3"/>
        <v>513800</v>
      </c>
      <c r="N27" s="34">
        <f t="shared" si="3"/>
      </c>
      <c r="O27" s="34">
        <f t="shared" si="3"/>
      </c>
      <c r="P27" s="34">
        <f t="shared" si="3"/>
      </c>
      <c r="Q27" s="34">
        <f t="shared" si="3"/>
      </c>
    </row>
    <row r="29" spans="1:3" ht="12.75">
      <c r="A29" s="7" t="s">
        <v>30</v>
      </c>
      <c r="B29" s="7"/>
      <c r="C29" s="7"/>
    </row>
    <row r="30" ht="13.5" thickBot="1"/>
    <row r="31" spans="1:17" ht="12.75">
      <c r="A31" s="20"/>
      <c r="B31" s="26" t="s">
        <v>0</v>
      </c>
      <c r="C31" s="26" t="s">
        <v>2</v>
      </c>
      <c r="D31" s="27"/>
      <c r="E31" s="27"/>
      <c r="F31" s="27"/>
      <c r="G31" s="27"/>
      <c r="H31" s="28" t="s">
        <v>29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12"/>
      <c r="B32" s="25"/>
      <c r="C32" s="25"/>
      <c r="D32" s="29">
        <v>5000</v>
      </c>
      <c r="E32" s="29">
        <v>6000</v>
      </c>
      <c r="F32" s="29">
        <v>7000</v>
      </c>
      <c r="G32" s="29">
        <v>8000</v>
      </c>
      <c r="H32" s="29">
        <v>9000</v>
      </c>
      <c r="I32" s="29">
        <v>10000</v>
      </c>
      <c r="J32" s="29">
        <v>11000</v>
      </c>
      <c r="K32" s="29">
        <v>12000</v>
      </c>
      <c r="L32" s="29">
        <v>13000</v>
      </c>
      <c r="M32" s="29">
        <v>14000</v>
      </c>
      <c r="N32" s="29">
        <v>15000</v>
      </c>
      <c r="O32" s="29">
        <v>16000</v>
      </c>
      <c r="P32" s="29">
        <v>17000</v>
      </c>
      <c r="Q32" s="29">
        <v>18000</v>
      </c>
    </row>
    <row r="33" spans="1:17" ht="12.75">
      <c r="A33" s="13"/>
      <c r="B33" s="11">
        <v>8000</v>
      </c>
      <c r="C33" s="18">
        <v>0.11</v>
      </c>
      <c r="D33" s="19">
        <f aca="true" t="shared" si="4" ref="D33:D38">D$32*$B$9-$B$12-D$32*$B$13-MAX(D$32-$B33,0)*IF($B$10&lt;=$B$11,$B$11,0)+IF($B$10&lt;=$B$11,$B$10,0)*MAX(D$32-$B33,0)</f>
        <v>125000</v>
      </c>
      <c r="E33" s="19">
        <f aca="true" t="shared" si="5" ref="E33:Q38">E$32*$B$9-$B$12-E$32*$B$13-MAX(E$32-$B33,0)*IF($B$10&lt;=$B$11,$B$11,0)+IF($B$10&lt;=$B$11,$B$10,0)*MAX(E$32-$B33,0)</f>
        <v>170000</v>
      </c>
      <c r="F33" s="19">
        <f t="shared" si="5"/>
        <v>215000</v>
      </c>
      <c r="G33" s="19">
        <f t="shared" si="5"/>
        <v>260000</v>
      </c>
      <c r="H33" s="19">
        <f t="shared" si="5"/>
        <v>270000</v>
      </c>
      <c r="I33" s="19">
        <f t="shared" si="5"/>
        <v>280000</v>
      </c>
      <c r="J33" s="19">
        <f t="shared" si="5"/>
        <v>290000</v>
      </c>
      <c r="K33" s="19">
        <f t="shared" si="5"/>
        <v>300000</v>
      </c>
      <c r="L33" s="19">
        <f t="shared" si="5"/>
        <v>310000</v>
      </c>
      <c r="M33" s="19">
        <f t="shared" si="5"/>
        <v>320000</v>
      </c>
      <c r="N33" s="19">
        <f t="shared" si="5"/>
        <v>330000</v>
      </c>
      <c r="O33" s="19">
        <f t="shared" si="5"/>
        <v>340000</v>
      </c>
      <c r="P33" s="19">
        <f t="shared" si="5"/>
        <v>350000</v>
      </c>
      <c r="Q33" s="19">
        <f t="shared" si="5"/>
        <v>360000</v>
      </c>
    </row>
    <row r="34" spans="1:17" ht="12.75">
      <c r="A34" s="13"/>
      <c r="B34" s="11">
        <v>10000</v>
      </c>
      <c r="C34" s="18">
        <v>0.11</v>
      </c>
      <c r="D34" s="19">
        <f t="shared" si="4"/>
        <v>125000</v>
      </c>
      <c r="E34" s="19">
        <f t="shared" si="5"/>
        <v>170000</v>
      </c>
      <c r="F34" s="19">
        <f t="shared" si="5"/>
        <v>215000</v>
      </c>
      <c r="G34" s="19">
        <f t="shared" si="5"/>
        <v>260000</v>
      </c>
      <c r="H34" s="19">
        <f t="shared" si="5"/>
        <v>305000</v>
      </c>
      <c r="I34" s="19">
        <f t="shared" si="5"/>
        <v>350000</v>
      </c>
      <c r="J34" s="19">
        <f t="shared" si="5"/>
        <v>360000</v>
      </c>
      <c r="K34" s="19">
        <f t="shared" si="5"/>
        <v>370000</v>
      </c>
      <c r="L34" s="19">
        <f t="shared" si="5"/>
        <v>380000</v>
      </c>
      <c r="M34" s="19">
        <f t="shared" si="5"/>
        <v>390000</v>
      </c>
      <c r="N34" s="19">
        <f t="shared" si="5"/>
        <v>400000</v>
      </c>
      <c r="O34" s="19">
        <f t="shared" si="5"/>
        <v>410000</v>
      </c>
      <c r="P34" s="19">
        <f t="shared" si="5"/>
        <v>420000</v>
      </c>
      <c r="Q34" s="19">
        <f t="shared" si="5"/>
        <v>430000</v>
      </c>
    </row>
    <row r="35" spans="1:17" ht="12.75">
      <c r="A35" s="13"/>
      <c r="B35" s="11">
        <v>12000</v>
      </c>
      <c r="C35" s="18">
        <v>0.28</v>
      </c>
      <c r="D35" s="19">
        <f t="shared" si="4"/>
        <v>125000</v>
      </c>
      <c r="E35" s="19">
        <f t="shared" si="5"/>
        <v>170000</v>
      </c>
      <c r="F35" s="19">
        <f t="shared" si="5"/>
        <v>215000</v>
      </c>
      <c r="G35" s="19">
        <f t="shared" si="5"/>
        <v>260000</v>
      </c>
      <c r="H35" s="19">
        <f t="shared" si="5"/>
        <v>305000</v>
      </c>
      <c r="I35" s="19">
        <f t="shared" si="5"/>
        <v>350000</v>
      </c>
      <c r="J35" s="19">
        <f t="shared" si="5"/>
        <v>395000</v>
      </c>
      <c r="K35" s="19">
        <f t="shared" si="5"/>
        <v>440000</v>
      </c>
      <c r="L35" s="19">
        <f t="shared" si="5"/>
        <v>450000</v>
      </c>
      <c r="M35" s="19">
        <f t="shared" si="5"/>
        <v>460000</v>
      </c>
      <c r="N35" s="19">
        <f t="shared" si="5"/>
        <v>470000</v>
      </c>
      <c r="O35" s="19">
        <f t="shared" si="5"/>
        <v>480000</v>
      </c>
      <c r="P35" s="19">
        <f t="shared" si="5"/>
        <v>490000</v>
      </c>
      <c r="Q35" s="19">
        <f t="shared" si="5"/>
        <v>500000</v>
      </c>
    </row>
    <row r="36" spans="1:17" ht="12.75">
      <c r="A36" s="13"/>
      <c r="B36" s="11">
        <v>14000</v>
      </c>
      <c r="C36" s="18">
        <v>0.22</v>
      </c>
      <c r="D36" s="19">
        <f t="shared" si="4"/>
        <v>125000</v>
      </c>
      <c r="E36" s="19">
        <f t="shared" si="5"/>
        <v>170000</v>
      </c>
      <c r="F36" s="19">
        <f t="shared" si="5"/>
        <v>215000</v>
      </c>
      <c r="G36" s="19">
        <f t="shared" si="5"/>
        <v>260000</v>
      </c>
      <c r="H36" s="19">
        <f t="shared" si="5"/>
        <v>305000</v>
      </c>
      <c r="I36" s="19">
        <f t="shared" si="5"/>
        <v>350000</v>
      </c>
      <c r="J36" s="19">
        <f t="shared" si="5"/>
        <v>395000</v>
      </c>
      <c r="K36" s="19">
        <f t="shared" si="5"/>
        <v>440000</v>
      </c>
      <c r="L36" s="19">
        <f t="shared" si="5"/>
        <v>485000</v>
      </c>
      <c r="M36" s="19">
        <f t="shared" si="5"/>
        <v>530000</v>
      </c>
      <c r="N36" s="19">
        <f t="shared" si="5"/>
        <v>540000</v>
      </c>
      <c r="O36" s="19">
        <f t="shared" si="5"/>
        <v>550000</v>
      </c>
      <c r="P36" s="19">
        <f t="shared" si="5"/>
        <v>560000</v>
      </c>
      <c r="Q36" s="19">
        <f t="shared" si="5"/>
        <v>570000</v>
      </c>
    </row>
    <row r="37" spans="1:17" ht="12.75">
      <c r="A37" s="13"/>
      <c r="B37" s="11">
        <v>16000</v>
      </c>
      <c r="C37" s="18">
        <v>0.18</v>
      </c>
      <c r="D37" s="19">
        <f t="shared" si="4"/>
        <v>125000</v>
      </c>
      <c r="E37" s="19">
        <f t="shared" si="5"/>
        <v>170000</v>
      </c>
      <c r="F37" s="19">
        <f t="shared" si="5"/>
        <v>215000</v>
      </c>
      <c r="G37" s="19">
        <f t="shared" si="5"/>
        <v>260000</v>
      </c>
      <c r="H37" s="19">
        <f t="shared" si="5"/>
        <v>305000</v>
      </c>
      <c r="I37" s="19">
        <f t="shared" si="5"/>
        <v>350000</v>
      </c>
      <c r="J37" s="19">
        <f t="shared" si="5"/>
        <v>395000</v>
      </c>
      <c r="K37" s="19">
        <f t="shared" si="5"/>
        <v>440000</v>
      </c>
      <c r="L37" s="19">
        <f t="shared" si="5"/>
        <v>485000</v>
      </c>
      <c r="M37" s="19">
        <f t="shared" si="5"/>
        <v>530000</v>
      </c>
      <c r="N37" s="19">
        <f t="shared" si="5"/>
        <v>575000</v>
      </c>
      <c r="O37" s="19">
        <f t="shared" si="5"/>
        <v>620000</v>
      </c>
      <c r="P37" s="19">
        <f t="shared" si="5"/>
        <v>630000</v>
      </c>
      <c r="Q37" s="19">
        <f t="shared" si="5"/>
        <v>640000</v>
      </c>
    </row>
    <row r="38" spans="1:17" ht="12.75">
      <c r="A38" s="13"/>
      <c r="B38" s="11">
        <v>18000</v>
      </c>
      <c r="C38" s="18">
        <v>0.1</v>
      </c>
      <c r="D38" s="19">
        <f t="shared" si="4"/>
        <v>125000</v>
      </c>
      <c r="E38" s="19">
        <f t="shared" si="5"/>
        <v>170000</v>
      </c>
      <c r="F38" s="19">
        <f t="shared" si="5"/>
        <v>215000</v>
      </c>
      <c r="G38" s="19">
        <f t="shared" si="5"/>
        <v>260000</v>
      </c>
      <c r="H38" s="19">
        <f t="shared" si="5"/>
        <v>305000</v>
      </c>
      <c r="I38" s="19">
        <f t="shared" si="5"/>
        <v>350000</v>
      </c>
      <c r="J38" s="19">
        <f t="shared" si="5"/>
        <v>395000</v>
      </c>
      <c r="K38" s="19">
        <f t="shared" si="5"/>
        <v>440000</v>
      </c>
      <c r="L38" s="19">
        <f t="shared" si="5"/>
        <v>485000</v>
      </c>
      <c r="M38" s="19">
        <f t="shared" si="5"/>
        <v>530000</v>
      </c>
      <c r="N38" s="19">
        <f t="shared" si="5"/>
        <v>575000</v>
      </c>
      <c r="O38" s="19">
        <f t="shared" si="5"/>
        <v>620000</v>
      </c>
      <c r="P38" s="19">
        <f t="shared" si="5"/>
        <v>665000</v>
      </c>
      <c r="Q38" s="19">
        <f t="shared" si="5"/>
        <v>710000</v>
      </c>
    </row>
    <row r="39" spans="1:17" ht="13.5" thickBot="1">
      <c r="A39" s="21" t="s">
        <v>35</v>
      </c>
      <c r="B39" s="22"/>
      <c r="C39" s="23"/>
      <c r="D39" s="24">
        <f aca="true" t="shared" si="6" ref="D39:Q39">+D33*$C33+D34*$C34+D35*$C35+D36*$C36+D37*$C37+D38*$C38</f>
        <v>125000</v>
      </c>
      <c r="E39" s="24">
        <f t="shared" si="6"/>
        <v>170000</v>
      </c>
      <c r="F39" s="24">
        <f t="shared" si="6"/>
        <v>215000</v>
      </c>
      <c r="G39" s="24">
        <f t="shared" si="6"/>
        <v>260000</v>
      </c>
      <c r="H39" s="24">
        <f t="shared" si="6"/>
        <v>301150</v>
      </c>
      <c r="I39" s="24">
        <f t="shared" si="6"/>
        <v>342300</v>
      </c>
      <c r="J39" s="24">
        <f t="shared" si="6"/>
        <v>379600</v>
      </c>
      <c r="K39" s="24">
        <f t="shared" si="6"/>
        <v>416900</v>
      </c>
      <c r="L39" s="24">
        <f t="shared" si="6"/>
        <v>444400</v>
      </c>
      <c r="M39" s="24">
        <f t="shared" si="6"/>
        <v>471900</v>
      </c>
      <c r="N39" s="24">
        <f t="shared" si="6"/>
        <v>491700</v>
      </c>
      <c r="O39" s="24">
        <f t="shared" si="6"/>
        <v>511500</v>
      </c>
      <c r="P39" s="24">
        <f t="shared" si="6"/>
        <v>525000</v>
      </c>
      <c r="Q39" s="24">
        <f t="shared" si="6"/>
        <v>538500</v>
      </c>
    </row>
    <row r="40" spans="1:17" ht="12.75">
      <c r="A40" s="32" t="s">
        <v>26</v>
      </c>
      <c r="B40" s="30"/>
      <c r="D40" s="34">
        <f>IF(D39=MAX($D$39:$Q$39),D39,"")</f>
      </c>
      <c r="E40" s="34">
        <f aca="true" t="shared" si="7" ref="E40:Q40">IF(E39=MAX($D$39:$Q$39),E39,"")</f>
      </c>
      <c r="F40" s="34">
        <f t="shared" si="7"/>
      </c>
      <c r="G40" s="34">
        <f t="shared" si="7"/>
      </c>
      <c r="H40" s="34">
        <f t="shared" si="7"/>
      </c>
      <c r="I40" s="34">
        <f t="shared" si="7"/>
      </c>
      <c r="J40" s="34">
        <f t="shared" si="7"/>
      </c>
      <c r="K40" s="34">
        <f t="shared" si="7"/>
      </c>
      <c r="L40" s="34">
        <f t="shared" si="7"/>
      </c>
      <c r="M40" s="34">
        <f t="shared" si="7"/>
      </c>
      <c r="N40" s="34">
        <f t="shared" si="7"/>
      </c>
      <c r="O40" s="34">
        <f t="shared" si="7"/>
      </c>
      <c r="P40" s="34">
        <f t="shared" si="7"/>
      </c>
      <c r="Q40" s="34">
        <f t="shared" si="7"/>
        <v>538500</v>
      </c>
    </row>
    <row r="42" spans="1:3" ht="12.75">
      <c r="A42" s="7" t="s">
        <v>34</v>
      </c>
      <c r="B42" s="7"/>
      <c r="C42" s="7"/>
    </row>
    <row r="43" spans="1:3" ht="13.5" thickBot="1">
      <c r="A43" s="7"/>
      <c r="B43" s="7"/>
      <c r="C43" s="7"/>
    </row>
    <row r="44" spans="2:17" ht="13.5" thickBot="1">
      <c r="B44" s="35" t="s">
        <v>36</v>
      </c>
      <c r="C44" s="35"/>
      <c r="D44" s="36">
        <f>D39+D26</f>
        <v>350000</v>
      </c>
      <c r="E44" s="36">
        <f aca="true" t="shared" si="8" ref="E44:Q44">E39+E26</f>
        <v>440000</v>
      </c>
      <c r="F44" s="36">
        <f t="shared" si="8"/>
        <v>530000</v>
      </c>
      <c r="G44" s="36">
        <f t="shared" si="8"/>
        <v>620000</v>
      </c>
      <c r="H44" s="36">
        <f t="shared" si="8"/>
        <v>698450</v>
      </c>
      <c r="I44" s="36">
        <f t="shared" si="8"/>
        <v>776900</v>
      </c>
      <c r="J44" s="36">
        <f t="shared" si="8"/>
        <v>843800</v>
      </c>
      <c r="K44" s="36">
        <f t="shared" si="8"/>
        <v>910700</v>
      </c>
      <c r="L44" s="36">
        <f t="shared" si="8"/>
        <v>948200</v>
      </c>
      <c r="M44" s="36">
        <f t="shared" si="8"/>
        <v>985700</v>
      </c>
      <c r="N44" s="36">
        <f t="shared" si="8"/>
        <v>1000100</v>
      </c>
      <c r="O44" s="36">
        <f t="shared" si="8"/>
        <v>1014500</v>
      </c>
      <c r="P44" s="36">
        <f t="shared" si="8"/>
        <v>1010000</v>
      </c>
      <c r="Q44" s="36">
        <f t="shared" si="8"/>
        <v>1005500</v>
      </c>
    </row>
    <row r="45" spans="2:17" ht="12.75">
      <c r="B45" s="32"/>
      <c r="D45" s="34"/>
      <c r="E45" s="34">
        <f aca="true" t="shared" si="9" ref="E45:Q45">IF(E44=MAX($D$44:$Q$44),E44,"")</f>
      </c>
      <c r="F45" s="34">
        <f t="shared" si="9"/>
      </c>
      <c r="G45" s="34">
        <f t="shared" si="9"/>
      </c>
      <c r="H45" s="34">
        <f t="shared" si="9"/>
      </c>
      <c r="I45" s="34">
        <f t="shared" si="9"/>
      </c>
      <c r="J45" s="34">
        <f t="shared" si="9"/>
      </c>
      <c r="K45" s="34">
        <f t="shared" si="9"/>
      </c>
      <c r="L45" s="34">
        <f t="shared" si="9"/>
      </c>
      <c r="M45" s="34">
        <f t="shared" si="9"/>
      </c>
      <c r="N45" s="34">
        <f t="shared" si="9"/>
      </c>
      <c r="O45" s="34">
        <f t="shared" si="9"/>
        <v>1014500</v>
      </c>
      <c r="P45" s="34">
        <f t="shared" si="9"/>
      </c>
      <c r="Q45" s="34">
        <f t="shared" si="9"/>
      </c>
    </row>
    <row r="46" spans="1:2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2.75">
      <c r="A51" s="30"/>
      <c r="B51" s="37"/>
      <c r="C51" s="37"/>
      <c r="D51" s="3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2.75">
      <c r="A52" s="30"/>
      <c r="B52" s="37"/>
      <c r="C52" s="37"/>
      <c r="D52" s="3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2.75">
      <c r="A53" s="30"/>
      <c r="B53" s="37"/>
      <c r="C53" s="37"/>
      <c r="D53" s="3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2.75">
      <c r="A71" s="30"/>
      <c r="B71" s="30"/>
      <c r="C71" s="30"/>
      <c r="D71" s="30"/>
      <c r="E71" s="30"/>
      <c r="F71" s="30"/>
      <c r="G71" s="30"/>
      <c r="H71" s="4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2.75">
      <c r="A72" s="30"/>
      <c r="B72" s="30"/>
      <c r="C72" s="30"/>
      <c r="D72" s="30"/>
      <c r="E72" s="30"/>
      <c r="F72" s="30"/>
      <c r="G72" s="30"/>
      <c r="H72" s="44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2.75">
      <c r="A73" s="30"/>
      <c r="B73" s="30"/>
      <c r="C73" s="30"/>
      <c r="D73" s="30"/>
      <c r="E73" s="30"/>
      <c r="F73" s="30"/>
      <c r="G73" s="30"/>
      <c r="H73" s="45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.75">
      <c r="A74" s="30"/>
      <c r="B74" s="30"/>
      <c r="C74" s="30"/>
      <c r="D74" s="30"/>
      <c r="E74" s="30"/>
      <c r="F74" s="30"/>
      <c r="G74" s="30"/>
      <c r="H74" s="4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.75">
      <c r="A75" s="30"/>
      <c r="B75" s="30"/>
      <c r="C75" s="30"/>
      <c r="D75" s="30"/>
      <c r="E75" s="30"/>
      <c r="F75" s="30"/>
      <c r="G75" s="30"/>
      <c r="H75" s="4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2.75">
      <c r="A78" s="32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2.75">
      <c r="A79" s="30"/>
      <c r="B79" s="3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2.75">
      <c r="A80" s="33"/>
      <c r="B80" s="33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2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0"/>
      <c r="U81" s="30"/>
      <c r="V81" s="30"/>
      <c r="W81" s="30"/>
      <c r="X81" s="30"/>
      <c r="Y81" s="30"/>
      <c r="Z81" s="30"/>
      <c r="AA81" s="30"/>
    </row>
    <row r="82" spans="1:27" ht="12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0"/>
      <c r="U82" s="30"/>
      <c r="V82" s="30"/>
      <c r="W82" s="30"/>
      <c r="X82" s="30"/>
      <c r="Y82" s="30"/>
      <c r="Z82" s="30"/>
      <c r="AA82" s="30"/>
    </row>
    <row r="83" spans="1:27" ht="12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0"/>
      <c r="U83" s="30"/>
      <c r="V83" s="30"/>
      <c r="W83" s="30"/>
      <c r="X83" s="30"/>
      <c r="Y83" s="30"/>
      <c r="Z83" s="30"/>
      <c r="AA83" s="30"/>
    </row>
    <row r="84" spans="1:27" ht="12.75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0"/>
      <c r="U84" s="30"/>
      <c r="V84" s="30"/>
      <c r="W84" s="30"/>
      <c r="X84" s="30"/>
      <c r="Y84" s="30"/>
      <c r="Z84" s="30"/>
      <c r="AA84" s="30"/>
    </row>
    <row r="85" spans="1:27" ht="12.75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0"/>
      <c r="U85" s="30"/>
      <c r="V85" s="30"/>
      <c r="W85" s="30"/>
      <c r="X85" s="30"/>
      <c r="Y85" s="30"/>
      <c r="Z85" s="30"/>
      <c r="AA85" s="30"/>
    </row>
    <row r="86" spans="1:27" s="39" customFormat="1" ht="12.75">
      <c r="A86" s="37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7"/>
      <c r="U86" s="37"/>
      <c r="V86" s="37"/>
      <c r="W86" s="37"/>
      <c r="X86" s="37"/>
      <c r="Y86" s="37"/>
      <c r="Z86" s="37"/>
      <c r="AA86" s="37"/>
    </row>
    <row r="87" spans="1:27" s="39" customFormat="1" ht="12.75">
      <c r="A87" s="37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7"/>
      <c r="U87" s="37"/>
      <c r="V87" s="37"/>
      <c r="W87" s="37"/>
      <c r="X87" s="37"/>
      <c r="Y87" s="37"/>
      <c r="Z87" s="37"/>
      <c r="AA87" s="37"/>
    </row>
    <row r="88" spans="1:27" s="39" customFormat="1" ht="12.75">
      <c r="A88" s="37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s="39" customFormat="1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s="39" customFormat="1" ht="12.75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s="39" customFormat="1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s="39" customFormat="1" ht="12.75">
      <c r="A92" s="42"/>
      <c r="B92" s="42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s="39" customFormat="1" ht="12.75">
      <c r="A93" s="37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7"/>
      <c r="U93" s="37"/>
      <c r="V93" s="37"/>
      <c r="W93" s="37"/>
      <c r="X93" s="37"/>
      <c r="Y93" s="37"/>
      <c r="Z93" s="37"/>
      <c r="AA93" s="37"/>
    </row>
    <row r="94" spans="1:27" s="39" customFormat="1" ht="12.75">
      <c r="A94" s="37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7"/>
      <c r="U94" s="37"/>
      <c r="V94" s="37"/>
      <c r="W94" s="37"/>
      <c r="X94" s="37"/>
      <c r="Y94" s="37"/>
      <c r="Z94" s="37"/>
      <c r="AA94" s="37"/>
    </row>
    <row r="95" spans="1:27" s="39" customFormat="1" ht="12.75">
      <c r="A95" s="37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7"/>
      <c r="U95" s="37"/>
      <c r="V95" s="37"/>
      <c r="W95" s="37"/>
      <c r="X95" s="37"/>
      <c r="Y95" s="37"/>
      <c r="Z95" s="37"/>
      <c r="AA95" s="37"/>
    </row>
    <row r="96" spans="1:27" s="39" customFormat="1" ht="12.75">
      <c r="A96" s="37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7"/>
      <c r="U96" s="37"/>
      <c r="V96" s="37"/>
      <c r="W96" s="37"/>
      <c r="X96" s="37"/>
      <c r="Y96" s="37"/>
      <c r="Z96" s="37"/>
      <c r="AA96" s="37"/>
    </row>
    <row r="97" spans="1:27" s="39" customFormat="1" ht="12.75">
      <c r="A97" s="37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7"/>
      <c r="U97" s="37"/>
      <c r="V97" s="37"/>
      <c r="W97" s="37"/>
      <c r="X97" s="37"/>
      <c r="Y97" s="37"/>
      <c r="Z97" s="37"/>
      <c r="AA97" s="37"/>
    </row>
    <row r="98" spans="1:27" s="39" customFormat="1" ht="12.75">
      <c r="A98" s="37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7"/>
      <c r="U98" s="37"/>
      <c r="V98" s="37"/>
      <c r="W98" s="37"/>
      <c r="X98" s="37"/>
      <c r="Y98" s="37"/>
      <c r="Z98" s="37"/>
      <c r="AA98" s="37"/>
    </row>
    <row r="99" spans="1:27" s="39" customFormat="1" ht="12.75">
      <c r="A99" s="37"/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7"/>
      <c r="U99" s="37"/>
      <c r="V99" s="37"/>
      <c r="W99" s="37"/>
      <c r="X99" s="37"/>
      <c r="Y99" s="37"/>
      <c r="Z99" s="37"/>
      <c r="AA99" s="37"/>
    </row>
    <row r="100" spans="1:2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75">
      <c r="A101" s="30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0"/>
      <c r="U101" s="30"/>
      <c r="V101" s="30"/>
      <c r="W101" s="30"/>
      <c r="X101" s="30"/>
      <c r="Y101" s="30"/>
      <c r="Z101" s="30"/>
      <c r="AA101" s="30"/>
    </row>
    <row r="102" spans="1:2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:27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:27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:27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:27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:27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27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:27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:27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:27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:27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:27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:27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:27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:27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:27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:27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:27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:27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:27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:27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:27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:27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:27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27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:27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1:27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1:27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1:27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1:27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1:27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1:27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1:27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1:27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1:27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1:27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1:27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1:27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1:27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1:27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1:27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1:27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1:27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1:27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1:27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1:27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1:27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1:27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1:27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1:27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1:27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1:27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1:27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1:27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1:27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1:27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1:27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1:27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1:27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1:27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1:27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1:27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1:27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1:27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1:27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1:27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1:27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1:27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1:27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1:27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1:27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1:27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1:27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1:27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1:27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27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1:27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1:27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1:27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1:27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1:27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1:27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1:27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1:27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1:27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1:27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K31">
      <selection activeCell="V58" sqref="V58"/>
    </sheetView>
  </sheetViews>
  <sheetFormatPr defaultColWidth="9.140625" defaultRowHeight="12.75"/>
  <cols>
    <col min="1" max="1" width="22.00390625" style="0" customWidth="1"/>
    <col min="2" max="2" width="11.140625" style="0" bestFit="1" customWidth="1"/>
    <col min="3" max="3" width="9.28125" style="0" bestFit="1" customWidth="1"/>
    <col min="4" max="4" width="17.57421875" style="0" bestFit="1" customWidth="1"/>
    <col min="5" max="13" width="11.140625" style="0" bestFit="1" customWidth="1"/>
    <col min="14" max="17" width="12.28125" style="0" bestFit="1" customWidth="1"/>
  </cols>
  <sheetData>
    <row r="1" spans="1:6" ht="12.75">
      <c r="A1" s="7" t="s">
        <v>37</v>
      </c>
      <c r="B1" s="7"/>
      <c r="C1" s="7"/>
      <c r="D1" s="7"/>
      <c r="E1" s="7"/>
      <c r="F1" s="7"/>
    </row>
    <row r="2" spans="1:6" ht="12.75">
      <c r="A2" s="7" t="s">
        <v>17</v>
      </c>
      <c r="B2" s="7"/>
      <c r="C2" s="7"/>
      <c r="D2" s="7"/>
      <c r="E2" s="7"/>
      <c r="F2" s="7"/>
    </row>
    <row r="5" ht="12.75">
      <c r="A5" s="7" t="s">
        <v>18</v>
      </c>
    </row>
    <row r="6" ht="13.5" thickBot="1"/>
    <row r="7" spans="1:2" ht="12.75">
      <c r="A7" s="4" t="s">
        <v>8</v>
      </c>
      <c r="B7" s="4" t="s">
        <v>19</v>
      </c>
    </row>
    <row r="8" spans="1:2" ht="12.75">
      <c r="A8" s="1" t="s">
        <v>20</v>
      </c>
      <c r="B8" s="9">
        <v>125</v>
      </c>
    </row>
    <row r="9" spans="1:2" ht="12.75">
      <c r="A9" s="1" t="s">
        <v>21</v>
      </c>
      <c r="B9" s="9">
        <v>60</v>
      </c>
    </row>
    <row r="10" spans="1:8" ht="12.75">
      <c r="A10" s="1" t="s">
        <v>32</v>
      </c>
      <c r="B10" s="9">
        <v>20</v>
      </c>
      <c r="E10" s="8"/>
      <c r="F10" s="8"/>
      <c r="G10" s="8"/>
      <c r="H10" s="8"/>
    </row>
    <row r="11" spans="1:4" ht="12.75">
      <c r="A11" s="1" t="s">
        <v>38</v>
      </c>
      <c r="B11" s="6">
        <v>0.15</v>
      </c>
      <c r="D11" s="7" t="s">
        <v>39</v>
      </c>
    </row>
    <row r="12" spans="1:4" ht="12.75">
      <c r="A12" s="1" t="s">
        <v>23</v>
      </c>
      <c r="B12" s="9">
        <v>100000</v>
      </c>
      <c r="D12" s="8" t="s">
        <v>40</v>
      </c>
    </row>
    <row r="13" spans="1:2" ht="13.5" thickBot="1">
      <c r="A13" s="2" t="s">
        <v>24</v>
      </c>
      <c r="B13" s="10">
        <v>35</v>
      </c>
    </row>
    <row r="16" spans="1:3" ht="12.75">
      <c r="A16" s="7" t="s">
        <v>31</v>
      </c>
      <c r="B16" s="7"/>
      <c r="C16" s="7"/>
    </row>
    <row r="17" ht="13.5" thickBot="1"/>
    <row r="18" spans="1:17" ht="12.75">
      <c r="A18" s="20"/>
      <c r="B18" s="26" t="s">
        <v>0</v>
      </c>
      <c r="C18" s="26" t="s">
        <v>2</v>
      </c>
      <c r="D18" s="27"/>
      <c r="E18" s="27"/>
      <c r="F18" s="27"/>
      <c r="G18" s="27"/>
      <c r="H18" s="28" t="s">
        <v>29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2.75">
      <c r="A19" s="12"/>
      <c r="B19" s="25"/>
      <c r="C19" s="25"/>
      <c r="D19" s="29">
        <v>5000</v>
      </c>
      <c r="E19" s="29">
        <v>6000</v>
      </c>
      <c r="F19" s="29">
        <v>7000</v>
      </c>
      <c r="G19" s="29">
        <v>8000</v>
      </c>
      <c r="H19" s="29">
        <v>9000</v>
      </c>
      <c r="I19" s="29">
        <v>10000</v>
      </c>
      <c r="J19" s="29">
        <v>11000</v>
      </c>
      <c r="K19" s="29">
        <v>12000</v>
      </c>
      <c r="L19" s="29">
        <v>13000</v>
      </c>
      <c r="M19" s="29">
        <v>14000</v>
      </c>
      <c r="N19" s="29">
        <v>15000</v>
      </c>
      <c r="O19" s="29">
        <v>16000</v>
      </c>
      <c r="P19" s="29">
        <v>17000</v>
      </c>
      <c r="Q19" s="29">
        <v>18000</v>
      </c>
    </row>
    <row r="20" spans="1:17" ht="12.75">
      <c r="A20" s="13"/>
      <c r="B20" s="11">
        <v>8000</v>
      </c>
      <c r="C20" s="18">
        <v>0.11</v>
      </c>
      <c r="D20" s="19">
        <f>(MIN(D$19,$B20)*$B$8*(1-$B$11)-D$19*$B$9+MAX(D$19-$B20,0)*$B$10)</f>
        <v>231250</v>
      </c>
      <c r="E20" s="19">
        <f aca="true" t="shared" si="0" ref="E20:Q20">(MIN(E$19,$B20)*$B$8*(1-$B$11)-E$19*$B$9+MAX(E$19-$B20,0)*$B$10)</f>
        <v>277500</v>
      </c>
      <c r="F20" s="19">
        <f t="shared" si="0"/>
        <v>323750</v>
      </c>
      <c r="G20" s="19">
        <f t="shared" si="0"/>
        <v>370000</v>
      </c>
      <c r="H20" s="19">
        <f t="shared" si="0"/>
        <v>330000</v>
      </c>
      <c r="I20" s="19">
        <f t="shared" si="0"/>
        <v>290000</v>
      </c>
      <c r="J20" s="19">
        <f t="shared" si="0"/>
        <v>250000</v>
      </c>
      <c r="K20" s="19">
        <f t="shared" si="0"/>
        <v>210000</v>
      </c>
      <c r="L20" s="19">
        <f t="shared" si="0"/>
        <v>170000</v>
      </c>
      <c r="M20" s="19">
        <f t="shared" si="0"/>
        <v>130000</v>
      </c>
      <c r="N20" s="19">
        <f t="shared" si="0"/>
        <v>90000</v>
      </c>
      <c r="O20" s="19">
        <f t="shared" si="0"/>
        <v>50000</v>
      </c>
      <c r="P20" s="19">
        <f t="shared" si="0"/>
        <v>10000</v>
      </c>
      <c r="Q20" s="19">
        <f t="shared" si="0"/>
        <v>-30000</v>
      </c>
    </row>
    <row r="21" spans="1:17" ht="12.75">
      <c r="A21" s="13"/>
      <c r="B21" s="11">
        <v>10000</v>
      </c>
      <c r="C21" s="18">
        <v>0.11</v>
      </c>
      <c r="D21" s="19">
        <f aca="true" t="shared" si="1" ref="D21:Q25">(MIN(D$19,$B21)*$B$8*(1-$B$11)-D$19*$B$9+MAX(D$19-$B21,0)*$B$10)</f>
        <v>231250</v>
      </c>
      <c r="E21" s="19">
        <f t="shared" si="1"/>
        <v>277500</v>
      </c>
      <c r="F21" s="19">
        <f t="shared" si="1"/>
        <v>323750</v>
      </c>
      <c r="G21" s="19">
        <f t="shared" si="1"/>
        <v>370000</v>
      </c>
      <c r="H21" s="19">
        <f t="shared" si="1"/>
        <v>416250</v>
      </c>
      <c r="I21" s="19">
        <f t="shared" si="1"/>
        <v>462500</v>
      </c>
      <c r="J21" s="19">
        <f t="shared" si="1"/>
        <v>422500</v>
      </c>
      <c r="K21" s="19">
        <f t="shared" si="1"/>
        <v>382500</v>
      </c>
      <c r="L21" s="19">
        <f t="shared" si="1"/>
        <v>342500</v>
      </c>
      <c r="M21" s="19">
        <f t="shared" si="1"/>
        <v>302500</v>
      </c>
      <c r="N21" s="19">
        <f t="shared" si="1"/>
        <v>262500</v>
      </c>
      <c r="O21" s="19">
        <f t="shared" si="1"/>
        <v>222500</v>
      </c>
      <c r="P21" s="19">
        <f t="shared" si="1"/>
        <v>182500</v>
      </c>
      <c r="Q21" s="19">
        <f t="shared" si="1"/>
        <v>142500</v>
      </c>
    </row>
    <row r="22" spans="1:17" ht="12.75">
      <c r="A22" s="13"/>
      <c r="B22" s="11">
        <v>12000</v>
      </c>
      <c r="C22" s="18">
        <v>0.28</v>
      </c>
      <c r="D22" s="19">
        <f t="shared" si="1"/>
        <v>231250</v>
      </c>
      <c r="E22" s="19">
        <f t="shared" si="1"/>
        <v>277500</v>
      </c>
      <c r="F22" s="19">
        <f t="shared" si="1"/>
        <v>323750</v>
      </c>
      <c r="G22" s="19">
        <f t="shared" si="1"/>
        <v>370000</v>
      </c>
      <c r="H22" s="19">
        <f t="shared" si="1"/>
        <v>416250</v>
      </c>
      <c r="I22" s="19">
        <f t="shared" si="1"/>
        <v>462500</v>
      </c>
      <c r="J22" s="19">
        <f t="shared" si="1"/>
        <v>508750</v>
      </c>
      <c r="K22" s="19">
        <f t="shared" si="1"/>
        <v>555000</v>
      </c>
      <c r="L22" s="19">
        <f t="shared" si="1"/>
        <v>515000</v>
      </c>
      <c r="M22" s="19">
        <f t="shared" si="1"/>
        <v>475000</v>
      </c>
      <c r="N22" s="19">
        <f t="shared" si="1"/>
        <v>435000</v>
      </c>
      <c r="O22" s="19">
        <f t="shared" si="1"/>
        <v>395000</v>
      </c>
      <c r="P22" s="19">
        <f t="shared" si="1"/>
        <v>355000</v>
      </c>
      <c r="Q22" s="19">
        <f t="shared" si="1"/>
        <v>315000</v>
      </c>
    </row>
    <row r="23" spans="1:17" ht="12.75">
      <c r="A23" s="13"/>
      <c r="B23" s="11">
        <v>14000</v>
      </c>
      <c r="C23" s="18">
        <v>0.22</v>
      </c>
      <c r="D23" s="19">
        <f t="shared" si="1"/>
        <v>231250</v>
      </c>
      <c r="E23" s="19">
        <f t="shared" si="1"/>
        <v>277500</v>
      </c>
      <c r="F23" s="19">
        <f t="shared" si="1"/>
        <v>323750</v>
      </c>
      <c r="G23" s="19">
        <f t="shared" si="1"/>
        <v>370000</v>
      </c>
      <c r="H23" s="19">
        <f t="shared" si="1"/>
        <v>416250</v>
      </c>
      <c r="I23" s="19">
        <f t="shared" si="1"/>
        <v>462500</v>
      </c>
      <c r="J23" s="19">
        <f t="shared" si="1"/>
        <v>508750</v>
      </c>
      <c r="K23" s="19">
        <f t="shared" si="1"/>
        <v>555000</v>
      </c>
      <c r="L23" s="19">
        <f t="shared" si="1"/>
        <v>601250</v>
      </c>
      <c r="M23" s="19">
        <f t="shared" si="1"/>
        <v>647500</v>
      </c>
      <c r="N23" s="19">
        <f t="shared" si="1"/>
        <v>607500</v>
      </c>
      <c r="O23" s="19">
        <f t="shared" si="1"/>
        <v>567500</v>
      </c>
      <c r="P23" s="19">
        <f t="shared" si="1"/>
        <v>527500</v>
      </c>
      <c r="Q23" s="19">
        <f t="shared" si="1"/>
        <v>487500</v>
      </c>
    </row>
    <row r="24" spans="1:17" ht="12.75">
      <c r="A24" s="13"/>
      <c r="B24" s="11">
        <v>16000</v>
      </c>
      <c r="C24" s="18">
        <v>0.18</v>
      </c>
      <c r="D24" s="19">
        <f t="shared" si="1"/>
        <v>231250</v>
      </c>
      <c r="E24" s="19">
        <f t="shared" si="1"/>
        <v>277500</v>
      </c>
      <c r="F24" s="19">
        <f t="shared" si="1"/>
        <v>323750</v>
      </c>
      <c r="G24" s="19">
        <f t="shared" si="1"/>
        <v>370000</v>
      </c>
      <c r="H24" s="19">
        <f t="shared" si="1"/>
        <v>416250</v>
      </c>
      <c r="I24" s="19">
        <f t="shared" si="1"/>
        <v>462500</v>
      </c>
      <c r="J24" s="19">
        <f t="shared" si="1"/>
        <v>508750</v>
      </c>
      <c r="K24" s="19">
        <f t="shared" si="1"/>
        <v>555000</v>
      </c>
      <c r="L24" s="19">
        <f t="shared" si="1"/>
        <v>601250</v>
      </c>
      <c r="M24" s="19">
        <f t="shared" si="1"/>
        <v>647500</v>
      </c>
      <c r="N24" s="19">
        <f t="shared" si="1"/>
        <v>693750</v>
      </c>
      <c r="O24" s="19">
        <f t="shared" si="1"/>
        <v>740000</v>
      </c>
      <c r="P24" s="19">
        <f t="shared" si="1"/>
        <v>700000</v>
      </c>
      <c r="Q24" s="19">
        <f t="shared" si="1"/>
        <v>660000</v>
      </c>
    </row>
    <row r="25" spans="1:17" ht="12.75">
      <c r="A25" s="13"/>
      <c r="B25" s="11">
        <v>18000</v>
      </c>
      <c r="C25" s="18">
        <v>0.1</v>
      </c>
      <c r="D25" s="19">
        <f t="shared" si="1"/>
        <v>231250</v>
      </c>
      <c r="E25" s="19">
        <f t="shared" si="1"/>
        <v>277500</v>
      </c>
      <c r="F25" s="19">
        <f t="shared" si="1"/>
        <v>323750</v>
      </c>
      <c r="G25" s="19">
        <f t="shared" si="1"/>
        <v>370000</v>
      </c>
      <c r="H25" s="19">
        <f t="shared" si="1"/>
        <v>416250</v>
      </c>
      <c r="I25" s="19">
        <f t="shared" si="1"/>
        <v>462500</v>
      </c>
      <c r="J25" s="19">
        <f t="shared" si="1"/>
        <v>508750</v>
      </c>
      <c r="K25" s="19">
        <f t="shared" si="1"/>
        <v>555000</v>
      </c>
      <c r="L25" s="19">
        <f t="shared" si="1"/>
        <v>601250</v>
      </c>
      <c r="M25" s="19">
        <f t="shared" si="1"/>
        <v>647500</v>
      </c>
      <c r="N25" s="19">
        <f t="shared" si="1"/>
        <v>693750</v>
      </c>
      <c r="O25" s="19">
        <f t="shared" si="1"/>
        <v>740000</v>
      </c>
      <c r="P25" s="19">
        <f t="shared" si="1"/>
        <v>786250</v>
      </c>
      <c r="Q25" s="19">
        <f t="shared" si="1"/>
        <v>832500</v>
      </c>
    </row>
    <row r="26" spans="1:17" ht="13.5" thickBot="1">
      <c r="A26" s="21" t="s">
        <v>35</v>
      </c>
      <c r="B26" s="22"/>
      <c r="C26" s="23"/>
      <c r="D26" s="24">
        <f>+D20*$C20+D21*$C21+D22*$C22+D23*$C23+D24*$C24+D25*$C25</f>
        <v>231250</v>
      </c>
      <c r="E26" s="24">
        <f aca="true" t="shared" si="2" ref="E26:Q26">+E20*$C20+E21*$C21+E22*$C22+E23*$C23+E24*$C24+E25*$C25</f>
        <v>277500</v>
      </c>
      <c r="F26" s="24">
        <f t="shared" si="2"/>
        <v>323750</v>
      </c>
      <c r="G26" s="24">
        <f t="shared" si="2"/>
        <v>370000</v>
      </c>
      <c r="H26" s="24">
        <f t="shared" si="2"/>
        <v>406762.5</v>
      </c>
      <c r="I26" s="24">
        <f t="shared" si="2"/>
        <v>443525</v>
      </c>
      <c r="J26" s="24">
        <f t="shared" si="2"/>
        <v>470800</v>
      </c>
      <c r="K26" s="24">
        <f t="shared" si="2"/>
        <v>498075</v>
      </c>
      <c r="L26" s="24">
        <f t="shared" si="2"/>
        <v>501200</v>
      </c>
      <c r="M26" s="24">
        <f t="shared" si="2"/>
        <v>504325</v>
      </c>
      <c r="N26" s="24">
        <f t="shared" si="2"/>
        <v>488475</v>
      </c>
      <c r="O26" s="24">
        <f t="shared" si="2"/>
        <v>472625</v>
      </c>
      <c r="P26" s="24">
        <f t="shared" si="2"/>
        <v>441250</v>
      </c>
      <c r="Q26" s="24">
        <f t="shared" si="2"/>
        <v>409875</v>
      </c>
    </row>
    <row r="27" spans="1:17" ht="12.75">
      <c r="A27" s="32" t="s">
        <v>26</v>
      </c>
      <c r="B27" s="30"/>
      <c r="D27" s="34">
        <f>IF(D26=MAX($D$26:$Q$26),D26,"")</f>
      </c>
      <c r="E27" s="34">
        <f aca="true" t="shared" si="3" ref="E27:Q27">IF(E26=MAX($D$26:$Q$26),E26,"")</f>
      </c>
      <c r="F27" s="34">
        <f t="shared" si="3"/>
      </c>
      <c r="G27" s="34">
        <f t="shared" si="3"/>
      </c>
      <c r="H27" s="34">
        <f t="shared" si="3"/>
      </c>
      <c r="I27" s="34">
        <f t="shared" si="3"/>
      </c>
      <c r="J27" s="34">
        <f t="shared" si="3"/>
      </c>
      <c r="K27" s="34">
        <f t="shared" si="3"/>
      </c>
      <c r="L27" s="34">
        <f t="shared" si="3"/>
      </c>
      <c r="M27" s="34">
        <f t="shared" si="3"/>
        <v>504325</v>
      </c>
      <c r="N27" s="34">
        <f t="shared" si="3"/>
      </c>
      <c r="O27" s="34">
        <f t="shared" si="3"/>
      </c>
      <c r="P27" s="34">
        <f t="shared" si="3"/>
      </c>
      <c r="Q27" s="34">
        <f t="shared" si="3"/>
      </c>
    </row>
    <row r="29" spans="1:3" ht="12.75">
      <c r="A29" s="7" t="s">
        <v>30</v>
      </c>
      <c r="B29" s="7"/>
      <c r="C29" s="7"/>
    </row>
    <row r="30" ht="13.5" thickBot="1"/>
    <row r="31" spans="1:17" ht="12.75">
      <c r="A31" s="20"/>
      <c r="B31" s="26" t="s">
        <v>0</v>
      </c>
      <c r="C31" s="26" t="s">
        <v>2</v>
      </c>
      <c r="D31" s="27"/>
      <c r="E31" s="27"/>
      <c r="F31" s="27"/>
      <c r="G31" s="27"/>
      <c r="H31" s="28" t="s">
        <v>29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12"/>
      <c r="B32" s="25"/>
      <c r="C32" s="25"/>
      <c r="D32" s="29">
        <v>5000</v>
      </c>
      <c r="E32" s="29">
        <v>6000</v>
      </c>
      <c r="F32" s="29">
        <v>7000</v>
      </c>
      <c r="G32" s="29">
        <v>8000</v>
      </c>
      <c r="H32" s="29">
        <v>9000</v>
      </c>
      <c r="I32" s="29">
        <v>10000</v>
      </c>
      <c r="J32" s="29">
        <v>11000</v>
      </c>
      <c r="K32" s="29">
        <v>12000</v>
      </c>
      <c r="L32" s="29">
        <v>13000</v>
      </c>
      <c r="M32" s="29">
        <v>14000</v>
      </c>
      <c r="N32" s="29">
        <v>15000</v>
      </c>
      <c r="O32" s="29">
        <v>16000</v>
      </c>
      <c r="P32" s="29">
        <v>17000</v>
      </c>
      <c r="Q32" s="29">
        <v>18000</v>
      </c>
    </row>
    <row r="33" spans="1:17" ht="12.75">
      <c r="A33" s="13"/>
      <c r="B33" s="11">
        <v>8000</v>
      </c>
      <c r="C33" s="18">
        <v>0.11</v>
      </c>
      <c r="D33" s="19">
        <f>D$32*$B$9-$B$12-D$32*$B$13+MIN(D$19,$B20)*$B$8*$B$11</f>
        <v>118750</v>
      </c>
      <c r="E33" s="19">
        <f aca="true" t="shared" si="4" ref="E33:Q33">E$32*$B$9-$B$12-E$32*$B$13+MIN(E$19,$B20)*$B$8*$B$11</f>
        <v>162500</v>
      </c>
      <c r="F33" s="19">
        <f t="shared" si="4"/>
        <v>206250</v>
      </c>
      <c r="G33" s="19">
        <f t="shared" si="4"/>
        <v>250000</v>
      </c>
      <c r="H33" s="19">
        <f t="shared" si="4"/>
        <v>275000</v>
      </c>
      <c r="I33" s="19">
        <f t="shared" si="4"/>
        <v>300000</v>
      </c>
      <c r="J33" s="19">
        <f t="shared" si="4"/>
        <v>325000</v>
      </c>
      <c r="K33" s="19">
        <f t="shared" si="4"/>
        <v>350000</v>
      </c>
      <c r="L33" s="19">
        <f t="shared" si="4"/>
        <v>375000</v>
      </c>
      <c r="M33" s="19">
        <f t="shared" si="4"/>
        <v>400000</v>
      </c>
      <c r="N33" s="19">
        <f t="shared" si="4"/>
        <v>425000</v>
      </c>
      <c r="O33" s="19">
        <f t="shared" si="4"/>
        <v>450000</v>
      </c>
      <c r="P33" s="19">
        <f t="shared" si="4"/>
        <v>475000</v>
      </c>
      <c r="Q33" s="19">
        <f t="shared" si="4"/>
        <v>500000</v>
      </c>
    </row>
    <row r="34" spans="1:17" ht="12.75">
      <c r="A34" s="13"/>
      <c r="B34" s="11">
        <v>10000</v>
      </c>
      <c r="C34" s="18">
        <v>0.11</v>
      </c>
      <c r="D34" s="19">
        <f aca="true" t="shared" si="5" ref="D34:Q38">D$32*$B$9-$B$12-D$32*$B$13+MIN(D$19,$B21)*$B$8*$B$11</f>
        <v>118750</v>
      </c>
      <c r="E34" s="19">
        <f t="shared" si="5"/>
        <v>162500</v>
      </c>
      <c r="F34" s="19">
        <f t="shared" si="5"/>
        <v>206250</v>
      </c>
      <c r="G34" s="19">
        <f t="shared" si="5"/>
        <v>250000</v>
      </c>
      <c r="H34" s="19">
        <f t="shared" si="5"/>
        <v>293750</v>
      </c>
      <c r="I34" s="19">
        <f t="shared" si="5"/>
        <v>337500</v>
      </c>
      <c r="J34" s="19">
        <f t="shared" si="5"/>
        <v>362500</v>
      </c>
      <c r="K34" s="19">
        <f t="shared" si="5"/>
        <v>387500</v>
      </c>
      <c r="L34" s="19">
        <f t="shared" si="5"/>
        <v>412500</v>
      </c>
      <c r="M34" s="19">
        <f t="shared" si="5"/>
        <v>437500</v>
      </c>
      <c r="N34" s="19">
        <f t="shared" si="5"/>
        <v>462500</v>
      </c>
      <c r="O34" s="19">
        <f t="shared" si="5"/>
        <v>487500</v>
      </c>
      <c r="P34" s="19">
        <f t="shared" si="5"/>
        <v>512500</v>
      </c>
      <c r="Q34" s="19">
        <f t="shared" si="5"/>
        <v>537500</v>
      </c>
    </row>
    <row r="35" spans="1:17" ht="12.75">
      <c r="A35" s="13"/>
      <c r="B35" s="11">
        <v>12000</v>
      </c>
      <c r="C35" s="18">
        <v>0.28</v>
      </c>
      <c r="D35" s="19">
        <f t="shared" si="5"/>
        <v>118750</v>
      </c>
      <c r="E35" s="19">
        <f t="shared" si="5"/>
        <v>162500</v>
      </c>
      <c r="F35" s="19">
        <f t="shared" si="5"/>
        <v>206250</v>
      </c>
      <c r="G35" s="19">
        <f t="shared" si="5"/>
        <v>250000</v>
      </c>
      <c r="H35" s="19">
        <f t="shared" si="5"/>
        <v>293750</v>
      </c>
      <c r="I35" s="19">
        <f t="shared" si="5"/>
        <v>337500</v>
      </c>
      <c r="J35" s="19">
        <f t="shared" si="5"/>
        <v>381250</v>
      </c>
      <c r="K35" s="19">
        <f t="shared" si="5"/>
        <v>425000</v>
      </c>
      <c r="L35" s="19">
        <f t="shared" si="5"/>
        <v>450000</v>
      </c>
      <c r="M35" s="19">
        <f t="shared" si="5"/>
        <v>475000</v>
      </c>
      <c r="N35" s="19">
        <f t="shared" si="5"/>
        <v>500000</v>
      </c>
      <c r="O35" s="19">
        <f t="shared" si="5"/>
        <v>525000</v>
      </c>
      <c r="P35" s="19">
        <f t="shared" si="5"/>
        <v>550000</v>
      </c>
      <c r="Q35" s="19">
        <f t="shared" si="5"/>
        <v>575000</v>
      </c>
    </row>
    <row r="36" spans="1:17" ht="12.75">
      <c r="A36" s="13"/>
      <c r="B36" s="11">
        <v>14000</v>
      </c>
      <c r="C36" s="18">
        <v>0.22</v>
      </c>
      <c r="D36" s="19">
        <f t="shared" si="5"/>
        <v>118750</v>
      </c>
      <c r="E36" s="19">
        <f t="shared" si="5"/>
        <v>162500</v>
      </c>
      <c r="F36" s="19">
        <f t="shared" si="5"/>
        <v>206250</v>
      </c>
      <c r="G36" s="19">
        <f t="shared" si="5"/>
        <v>250000</v>
      </c>
      <c r="H36" s="19">
        <f t="shared" si="5"/>
        <v>293750</v>
      </c>
      <c r="I36" s="19">
        <f t="shared" si="5"/>
        <v>337500</v>
      </c>
      <c r="J36" s="19">
        <f t="shared" si="5"/>
        <v>381250</v>
      </c>
      <c r="K36" s="19">
        <f t="shared" si="5"/>
        <v>425000</v>
      </c>
      <c r="L36" s="19">
        <f t="shared" si="5"/>
        <v>468750</v>
      </c>
      <c r="M36" s="19">
        <f t="shared" si="5"/>
        <v>512500</v>
      </c>
      <c r="N36" s="19">
        <f t="shared" si="5"/>
        <v>537500</v>
      </c>
      <c r="O36" s="19">
        <f t="shared" si="5"/>
        <v>562500</v>
      </c>
      <c r="P36" s="19">
        <f t="shared" si="5"/>
        <v>587500</v>
      </c>
      <c r="Q36" s="19">
        <f t="shared" si="5"/>
        <v>612500</v>
      </c>
    </row>
    <row r="37" spans="1:17" ht="12.75">
      <c r="A37" s="13"/>
      <c r="B37" s="11">
        <v>16000</v>
      </c>
      <c r="C37" s="18">
        <v>0.18</v>
      </c>
      <c r="D37" s="19">
        <f t="shared" si="5"/>
        <v>118750</v>
      </c>
      <c r="E37" s="19">
        <f t="shared" si="5"/>
        <v>162500</v>
      </c>
      <c r="F37" s="19">
        <f t="shared" si="5"/>
        <v>206250</v>
      </c>
      <c r="G37" s="19">
        <f t="shared" si="5"/>
        <v>250000</v>
      </c>
      <c r="H37" s="19">
        <f t="shared" si="5"/>
        <v>293750</v>
      </c>
      <c r="I37" s="19">
        <f t="shared" si="5"/>
        <v>337500</v>
      </c>
      <c r="J37" s="19">
        <f t="shared" si="5"/>
        <v>381250</v>
      </c>
      <c r="K37" s="19">
        <f t="shared" si="5"/>
        <v>425000</v>
      </c>
      <c r="L37" s="19">
        <f t="shared" si="5"/>
        <v>468750</v>
      </c>
      <c r="M37" s="19">
        <f t="shared" si="5"/>
        <v>512500</v>
      </c>
      <c r="N37" s="19">
        <f t="shared" si="5"/>
        <v>556250</v>
      </c>
      <c r="O37" s="19">
        <f t="shared" si="5"/>
        <v>600000</v>
      </c>
      <c r="P37" s="19">
        <f t="shared" si="5"/>
        <v>625000</v>
      </c>
      <c r="Q37" s="19">
        <f t="shared" si="5"/>
        <v>650000</v>
      </c>
    </row>
    <row r="38" spans="1:17" ht="12.75">
      <c r="A38" s="13"/>
      <c r="B38" s="11">
        <v>18000</v>
      </c>
      <c r="C38" s="18">
        <v>0.1</v>
      </c>
      <c r="D38" s="19">
        <f t="shared" si="5"/>
        <v>118750</v>
      </c>
      <c r="E38" s="19">
        <f t="shared" si="5"/>
        <v>162500</v>
      </c>
      <c r="F38" s="19">
        <f t="shared" si="5"/>
        <v>206250</v>
      </c>
      <c r="G38" s="19">
        <f t="shared" si="5"/>
        <v>250000</v>
      </c>
      <c r="H38" s="19">
        <f t="shared" si="5"/>
        <v>293750</v>
      </c>
      <c r="I38" s="19">
        <f t="shared" si="5"/>
        <v>337500</v>
      </c>
      <c r="J38" s="19">
        <f t="shared" si="5"/>
        <v>381250</v>
      </c>
      <c r="K38" s="19">
        <f t="shared" si="5"/>
        <v>425000</v>
      </c>
      <c r="L38" s="19">
        <f t="shared" si="5"/>
        <v>468750</v>
      </c>
      <c r="M38" s="19">
        <f t="shared" si="5"/>
        <v>512500</v>
      </c>
      <c r="N38" s="19">
        <f t="shared" si="5"/>
        <v>556250</v>
      </c>
      <c r="O38" s="19">
        <f t="shared" si="5"/>
        <v>600000</v>
      </c>
      <c r="P38" s="19">
        <f t="shared" si="5"/>
        <v>643750</v>
      </c>
      <c r="Q38" s="19">
        <f t="shared" si="5"/>
        <v>687500</v>
      </c>
    </row>
    <row r="39" spans="1:17" ht="13.5" thickBot="1">
      <c r="A39" s="21" t="s">
        <v>35</v>
      </c>
      <c r="B39" s="22"/>
      <c r="C39" s="23"/>
      <c r="D39" s="24">
        <f>+D33*$C33+D34*$C34+D35*$C35+D36*$C36+D37*$C37+D38*$C38</f>
        <v>118750</v>
      </c>
      <c r="E39" s="24">
        <f aca="true" t="shared" si="6" ref="E39:Q39">+E33*$C33+E34*$C34+E35*$C35+E36*$C36+E37*$C37+E38*$C38</f>
        <v>162500</v>
      </c>
      <c r="F39" s="24">
        <f t="shared" si="6"/>
        <v>206250</v>
      </c>
      <c r="G39" s="24">
        <f t="shared" si="6"/>
        <v>250000</v>
      </c>
      <c r="H39" s="24">
        <f t="shared" si="6"/>
        <v>291687.5</v>
      </c>
      <c r="I39" s="24">
        <f t="shared" si="6"/>
        <v>333375</v>
      </c>
      <c r="J39" s="24">
        <f t="shared" si="6"/>
        <v>373000</v>
      </c>
      <c r="K39" s="24">
        <f t="shared" si="6"/>
        <v>412625</v>
      </c>
      <c r="L39" s="24">
        <f t="shared" si="6"/>
        <v>447000</v>
      </c>
      <c r="M39" s="24">
        <f t="shared" si="6"/>
        <v>481375</v>
      </c>
      <c r="N39" s="24">
        <f t="shared" si="6"/>
        <v>511625</v>
      </c>
      <c r="O39" s="24">
        <f t="shared" si="6"/>
        <v>541875</v>
      </c>
      <c r="P39" s="24">
        <f t="shared" si="6"/>
        <v>568750</v>
      </c>
      <c r="Q39" s="24">
        <f t="shared" si="6"/>
        <v>595625</v>
      </c>
    </row>
    <row r="40" spans="1:17" ht="12.75">
      <c r="A40" s="32" t="s">
        <v>26</v>
      </c>
      <c r="B40" s="30"/>
      <c r="D40" s="34">
        <f>IF(D39=MAX($D$39:$Q$39),D39,"")</f>
      </c>
      <c r="E40" s="34">
        <f aca="true" t="shared" si="7" ref="E40:Q40">IF(E39=MAX($D$39:$Q$39),E39,"")</f>
      </c>
      <c r="F40" s="34">
        <f t="shared" si="7"/>
      </c>
      <c r="G40" s="34">
        <f t="shared" si="7"/>
      </c>
      <c r="H40" s="34">
        <f t="shared" si="7"/>
      </c>
      <c r="I40" s="34">
        <f t="shared" si="7"/>
      </c>
      <c r="J40" s="34">
        <f t="shared" si="7"/>
      </c>
      <c r="K40" s="34">
        <f t="shared" si="7"/>
      </c>
      <c r="L40" s="34">
        <f t="shared" si="7"/>
      </c>
      <c r="M40" s="34">
        <f t="shared" si="7"/>
      </c>
      <c r="N40" s="34">
        <f t="shared" si="7"/>
      </c>
      <c r="O40" s="34">
        <f t="shared" si="7"/>
      </c>
      <c r="P40" s="34">
        <f t="shared" si="7"/>
      </c>
      <c r="Q40" s="34">
        <f t="shared" si="7"/>
        <v>595625</v>
      </c>
    </row>
    <row r="42" spans="1:3" ht="12.75">
      <c r="A42" s="7" t="s">
        <v>34</v>
      </c>
      <c r="B42" s="7"/>
      <c r="C42" s="7"/>
    </row>
    <row r="43" spans="1:3" ht="13.5" thickBot="1">
      <c r="A43" s="7"/>
      <c r="B43" s="7"/>
      <c r="C43" s="7"/>
    </row>
    <row r="44" spans="2:17" ht="13.5" thickBot="1">
      <c r="B44" s="35" t="s">
        <v>36</v>
      </c>
      <c r="C44" s="35"/>
      <c r="D44" s="36">
        <f>D39+D26</f>
        <v>350000</v>
      </c>
      <c r="E44" s="36">
        <f aca="true" t="shared" si="8" ref="E44:Q44">E39+E26</f>
        <v>440000</v>
      </c>
      <c r="F44" s="36">
        <f t="shared" si="8"/>
        <v>530000</v>
      </c>
      <c r="G44" s="36">
        <f t="shared" si="8"/>
        <v>620000</v>
      </c>
      <c r="H44" s="36">
        <f t="shared" si="8"/>
        <v>698450</v>
      </c>
      <c r="I44" s="36">
        <f t="shared" si="8"/>
        <v>776900</v>
      </c>
      <c r="J44" s="36">
        <f t="shared" si="8"/>
        <v>843800</v>
      </c>
      <c r="K44" s="36">
        <f t="shared" si="8"/>
        <v>910700</v>
      </c>
      <c r="L44" s="36">
        <f t="shared" si="8"/>
        <v>948200</v>
      </c>
      <c r="M44" s="36">
        <f t="shared" si="8"/>
        <v>985700</v>
      </c>
      <c r="N44" s="36">
        <f t="shared" si="8"/>
        <v>1000100</v>
      </c>
      <c r="O44" s="36">
        <f t="shared" si="8"/>
        <v>1014500</v>
      </c>
      <c r="P44" s="36">
        <f t="shared" si="8"/>
        <v>1010000</v>
      </c>
      <c r="Q44" s="36">
        <f t="shared" si="8"/>
        <v>1005500</v>
      </c>
    </row>
    <row r="45" spans="2:17" ht="12.75">
      <c r="B45" s="32"/>
      <c r="D45" s="34"/>
      <c r="E45" s="34">
        <f aca="true" t="shared" si="9" ref="E45:Q45">IF(E44=MAX($D$44:$Q$44),E44,"")</f>
      </c>
      <c r="F45" s="34">
        <f t="shared" si="9"/>
      </c>
      <c r="G45" s="34">
        <f t="shared" si="9"/>
      </c>
      <c r="H45" s="34">
        <f t="shared" si="9"/>
      </c>
      <c r="I45" s="34">
        <f t="shared" si="9"/>
      </c>
      <c r="J45" s="34">
        <f t="shared" si="9"/>
      </c>
      <c r="K45" s="34">
        <f t="shared" si="9"/>
      </c>
      <c r="L45" s="34">
        <f t="shared" si="9"/>
      </c>
      <c r="M45" s="34">
        <f t="shared" si="9"/>
      </c>
      <c r="N45" s="34">
        <f t="shared" si="9"/>
      </c>
      <c r="O45" s="34">
        <f t="shared" si="9"/>
        <v>1014500</v>
      </c>
      <c r="P45" s="34">
        <f t="shared" si="9"/>
      </c>
      <c r="Q45" s="34">
        <f t="shared" si="9"/>
      </c>
    </row>
    <row r="46" spans="1:1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2.75">
      <c r="A51" s="30"/>
      <c r="B51" s="37"/>
      <c r="C51" s="37"/>
      <c r="D51" s="3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2.75">
      <c r="A52" s="30"/>
      <c r="B52" s="37"/>
      <c r="C52" s="37"/>
      <c r="D52" s="3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30"/>
      <c r="B53" s="37"/>
      <c r="C53" s="37"/>
      <c r="D53" s="3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43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44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45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43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43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0">
      <selection activeCell="F6" sqref="F6"/>
    </sheetView>
  </sheetViews>
  <sheetFormatPr defaultColWidth="9.140625" defaultRowHeight="12.75"/>
  <cols>
    <col min="1" max="1" width="21.8515625" style="0" customWidth="1"/>
    <col min="2" max="2" width="11.140625" style="0" bestFit="1" customWidth="1"/>
    <col min="3" max="3" width="9.28125" style="0" bestFit="1" customWidth="1"/>
    <col min="4" max="11" width="11.140625" style="0" bestFit="1" customWidth="1"/>
    <col min="12" max="12" width="12.421875" style="0" customWidth="1"/>
    <col min="13" max="13" width="13.00390625" style="0" customWidth="1"/>
    <col min="14" max="15" width="12.7109375" style="0" customWidth="1"/>
    <col min="16" max="16" width="13.00390625" style="0" customWidth="1"/>
    <col min="17" max="17" width="14.00390625" style="0" customWidth="1"/>
  </cols>
  <sheetData>
    <row r="1" spans="1:6" ht="12.75">
      <c r="A1" s="7" t="s">
        <v>41</v>
      </c>
      <c r="B1" s="7"/>
      <c r="C1" s="7"/>
      <c r="D1" s="7"/>
      <c r="E1" s="7"/>
      <c r="F1" s="7"/>
    </row>
    <row r="2" spans="1:6" ht="12.75">
      <c r="A2" s="7" t="s">
        <v>42</v>
      </c>
      <c r="B2" s="7"/>
      <c r="C2" s="7"/>
      <c r="D2" s="7"/>
      <c r="E2" s="7"/>
      <c r="F2" s="7"/>
    </row>
    <row r="5" ht="12.75">
      <c r="A5" s="7" t="s">
        <v>7</v>
      </c>
    </row>
    <row r="6" ht="13.5" thickBot="1"/>
    <row r="7" spans="1:2" ht="12.75">
      <c r="A7" s="4" t="s">
        <v>8</v>
      </c>
      <c r="B7" s="4" t="s">
        <v>19</v>
      </c>
    </row>
    <row r="8" spans="1:2" ht="12.75">
      <c r="A8" s="1" t="s">
        <v>20</v>
      </c>
      <c r="B8" s="9">
        <v>125</v>
      </c>
    </row>
    <row r="9" spans="1:8" ht="12.75">
      <c r="A9" s="1" t="s">
        <v>32</v>
      </c>
      <c r="B9" s="9">
        <v>20</v>
      </c>
      <c r="E9" s="8"/>
      <c r="F9" s="8"/>
      <c r="G9" s="8"/>
      <c r="H9" s="8"/>
    </row>
    <row r="10" spans="1:4" ht="12.75">
      <c r="A10" s="1" t="s">
        <v>23</v>
      </c>
      <c r="B10" s="9">
        <v>100000</v>
      </c>
      <c r="D10" s="8"/>
    </row>
    <row r="11" spans="1:2" ht="13.5" thickBot="1">
      <c r="A11" s="2" t="s">
        <v>24</v>
      </c>
      <c r="B11" s="10">
        <v>35</v>
      </c>
    </row>
    <row r="14" spans="1:3" ht="12.75">
      <c r="A14" s="7" t="s">
        <v>43</v>
      </c>
      <c r="B14" s="7"/>
      <c r="C14" s="7"/>
    </row>
    <row r="15" ht="13.5" thickBot="1"/>
    <row r="16" spans="1:17" ht="12.75">
      <c r="A16" s="20"/>
      <c r="B16" s="26" t="s">
        <v>0</v>
      </c>
      <c r="C16" s="26" t="s">
        <v>2</v>
      </c>
      <c r="D16" s="27"/>
      <c r="E16" s="27"/>
      <c r="F16" s="27"/>
      <c r="G16" s="27"/>
      <c r="H16" s="28" t="s">
        <v>28</v>
      </c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2.75">
      <c r="A17" s="12"/>
      <c r="B17" s="25"/>
      <c r="C17" s="25"/>
      <c r="D17" s="29">
        <v>5000</v>
      </c>
      <c r="E17" s="29">
        <v>6000</v>
      </c>
      <c r="F17" s="29">
        <v>7000</v>
      </c>
      <c r="G17" s="29">
        <v>8000</v>
      </c>
      <c r="H17" s="29">
        <v>9000</v>
      </c>
      <c r="I17" s="29">
        <v>10000</v>
      </c>
      <c r="J17" s="29">
        <v>11000</v>
      </c>
      <c r="K17" s="29">
        <v>12000</v>
      </c>
      <c r="L17" s="29">
        <v>13000</v>
      </c>
      <c r="M17" s="29">
        <v>14000</v>
      </c>
      <c r="N17" s="29">
        <v>15000</v>
      </c>
      <c r="O17" s="29">
        <v>16000</v>
      </c>
      <c r="P17" s="29">
        <v>17000</v>
      </c>
      <c r="Q17" s="29">
        <v>18000</v>
      </c>
    </row>
    <row r="18" spans="1:17" ht="12.75">
      <c r="A18" s="13"/>
      <c r="B18" s="11">
        <v>8000</v>
      </c>
      <c r="C18" s="18">
        <v>0.11</v>
      </c>
      <c r="D18" s="19">
        <f>MIN(D$17,$B18)*$B$8-D$17*$B$11-$B$10+MAX(D$17-$B18,0)*$B$9</f>
        <v>350000</v>
      </c>
      <c r="E18" s="19">
        <f aca="true" t="shared" si="0" ref="E18:Q18">MIN(E$17,$B18)*$B$8-E$17*$B$11-$B$10+MAX(E$17-$B18,0)*$B$9</f>
        <v>440000</v>
      </c>
      <c r="F18" s="19">
        <f t="shared" si="0"/>
        <v>530000</v>
      </c>
      <c r="G18" s="19">
        <f t="shared" si="0"/>
        <v>620000</v>
      </c>
      <c r="H18" s="19">
        <f t="shared" si="0"/>
        <v>605000</v>
      </c>
      <c r="I18" s="19">
        <f t="shared" si="0"/>
        <v>590000</v>
      </c>
      <c r="J18" s="19">
        <f t="shared" si="0"/>
        <v>575000</v>
      </c>
      <c r="K18" s="19">
        <f t="shared" si="0"/>
        <v>560000</v>
      </c>
      <c r="L18" s="19">
        <f t="shared" si="0"/>
        <v>545000</v>
      </c>
      <c r="M18" s="19">
        <f t="shared" si="0"/>
        <v>530000</v>
      </c>
      <c r="N18" s="19">
        <f t="shared" si="0"/>
        <v>515000</v>
      </c>
      <c r="O18" s="19">
        <f t="shared" si="0"/>
        <v>500000</v>
      </c>
      <c r="P18" s="19">
        <f t="shared" si="0"/>
        <v>485000</v>
      </c>
      <c r="Q18" s="19">
        <f t="shared" si="0"/>
        <v>470000</v>
      </c>
    </row>
    <row r="19" spans="1:17" ht="12.75">
      <c r="A19" s="13"/>
      <c r="B19" s="11">
        <v>10000</v>
      </c>
      <c r="C19" s="18">
        <v>0.11</v>
      </c>
      <c r="D19" s="19">
        <f aca="true" t="shared" si="1" ref="D19:Q23">MIN(D$17,$B19)*$B$8-D$17*$B$11-$B$10+MAX(D$17-$B19,0)*$B$9</f>
        <v>350000</v>
      </c>
      <c r="E19" s="19">
        <f t="shared" si="1"/>
        <v>440000</v>
      </c>
      <c r="F19" s="19">
        <f t="shared" si="1"/>
        <v>530000</v>
      </c>
      <c r="G19" s="19">
        <f t="shared" si="1"/>
        <v>620000</v>
      </c>
      <c r="H19" s="19">
        <f t="shared" si="1"/>
        <v>710000</v>
      </c>
      <c r="I19" s="19">
        <f t="shared" si="1"/>
        <v>800000</v>
      </c>
      <c r="J19" s="19">
        <f t="shared" si="1"/>
        <v>785000</v>
      </c>
      <c r="K19" s="19">
        <f t="shared" si="1"/>
        <v>770000</v>
      </c>
      <c r="L19" s="19">
        <f t="shared" si="1"/>
        <v>755000</v>
      </c>
      <c r="M19" s="19">
        <f t="shared" si="1"/>
        <v>740000</v>
      </c>
      <c r="N19" s="19">
        <f t="shared" si="1"/>
        <v>725000</v>
      </c>
      <c r="O19" s="19">
        <f t="shared" si="1"/>
        <v>710000</v>
      </c>
      <c r="P19" s="19">
        <f t="shared" si="1"/>
        <v>695000</v>
      </c>
      <c r="Q19" s="19">
        <f t="shared" si="1"/>
        <v>680000</v>
      </c>
    </row>
    <row r="20" spans="1:17" ht="12.75">
      <c r="A20" s="13"/>
      <c r="B20" s="11">
        <v>12000</v>
      </c>
      <c r="C20" s="18">
        <v>0.28</v>
      </c>
      <c r="D20" s="19">
        <f t="shared" si="1"/>
        <v>350000</v>
      </c>
      <c r="E20" s="19">
        <f t="shared" si="1"/>
        <v>440000</v>
      </c>
      <c r="F20" s="19">
        <f t="shared" si="1"/>
        <v>530000</v>
      </c>
      <c r="G20" s="19">
        <f t="shared" si="1"/>
        <v>620000</v>
      </c>
      <c r="H20" s="19">
        <f t="shared" si="1"/>
        <v>710000</v>
      </c>
      <c r="I20" s="19">
        <f t="shared" si="1"/>
        <v>800000</v>
      </c>
      <c r="J20" s="19">
        <f t="shared" si="1"/>
        <v>890000</v>
      </c>
      <c r="K20" s="19">
        <f t="shared" si="1"/>
        <v>980000</v>
      </c>
      <c r="L20" s="19">
        <f t="shared" si="1"/>
        <v>965000</v>
      </c>
      <c r="M20" s="19">
        <f t="shared" si="1"/>
        <v>950000</v>
      </c>
      <c r="N20" s="19">
        <f t="shared" si="1"/>
        <v>935000</v>
      </c>
      <c r="O20" s="19">
        <f t="shared" si="1"/>
        <v>920000</v>
      </c>
      <c r="P20" s="19">
        <f t="shared" si="1"/>
        <v>905000</v>
      </c>
      <c r="Q20" s="19">
        <f t="shared" si="1"/>
        <v>890000</v>
      </c>
    </row>
    <row r="21" spans="1:17" ht="12.75">
      <c r="A21" s="13"/>
      <c r="B21" s="11">
        <v>14000</v>
      </c>
      <c r="C21" s="18">
        <v>0.22</v>
      </c>
      <c r="D21" s="19">
        <f t="shared" si="1"/>
        <v>350000</v>
      </c>
      <c r="E21" s="19">
        <f t="shared" si="1"/>
        <v>440000</v>
      </c>
      <c r="F21" s="19">
        <f t="shared" si="1"/>
        <v>530000</v>
      </c>
      <c r="G21" s="19">
        <f t="shared" si="1"/>
        <v>620000</v>
      </c>
      <c r="H21" s="19">
        <f t="shared" si="1"/>
        <v>710000</v>
      </c>
      <c r="I21" s="19">
        <f t="shared" si="1"/>
        <v>800000</v>
      </c>
      <c r="J21" s="19">
        <f t="shared" si="1"/>
        <v>890000</v>
      </c>
      <c r="K21" s="19">
        <f t="shared" si="1"/>
        <v>980000</v>
      </c>
      <c r="L21" s="19">
        <f t="shared" si="1"/>
        <v>1070000</v>
      </c>
      <c r="M21" s="19">
        <f t="shared" si="1"/>
        <v>1160000</v>
      </c>
      <c r="N21" s="19">
        <f t="shared" si="1"/>
        <v>1145000</v>
      </c>
      <c r="O21" s="19">
        <f t="shared" si="1"/>
        <v>1130000</v>
      </c>
      <c r="P21" s="19">
        <f t="shared" si="1"/>
        <v>1115000</v>
      </c>
      <c r="Q21" s="19">
        <f t="shared" si="1"/>
        <v>1100000</v>
      </c>
    </row>
    <row r="22" spans="1:17" ht="12.75">
      <c r="A22" s="13"/>
      <c r="B22" s="11">
        <v>16000</v>
      </c>
      <c r="C22" s="18">
        <v>0.18</v>
      </c>
      <c r="D22" s="19">
        <f t="shared" si="1"/>
        <v>350000</v>
      </c>
      <c r="E22" s="19">
        <f t="shared" si="1"/>
        <v>440000</v>
      </c>
      <c r="F22" s="19">
        <f t="shared" si="1"/>
        <v>530000</v>
      </c>
      <c r="G22" s="19">
        <f t="shared" si="1"/>
        <v>620000</v>
      </c>
      <c r="H22" s="19">
        <f t="shared" si="1"/>
        <v>710000</v>
      </c>
      <c r="I22" s="19">
        <f t="shared" si="1"/>
        <v>800000</v>
      </c>
      <c r="J22" s="19">
        <f t="shared" si="1"/>
        <v>890000</v>
      </c>
      <c r="K22" s="19">
        <f t="shared" si="1"/>
        <v>980000</v>
      </c>
      <c r="L22" s="19">
        <f t="shared" si="1"/>
        <v>1070000</v>
      </c>
      <c r="M22" s="19">
        <f t="shared" si="1"/>
        <v>1160000</v>
      </c>
      <c r="N22" s="19">
        <f t="shared" si="1"/>
        <v>1250000</v>
      </c>
      <c r="O22" s="19">
        <f t="shared" si="1"/>
        <v>1340000</v>
      </c>
      <c r="P22" s="19">
        <f t="shared" si="1"/>
        <v>1325000</v>
      </c>
      <c r="Q22" s="19">
        <f t="shared" si="1"/>
        <v>1310000</v>
      </c>
    </row>
    <row r="23" spans="1:17" ht="12.75">
      <c r="A23" s="13"/>
      <c r="B23" s="11">
        <v>18000</v>
      </c>
      <c r="C23" s="18">
        <v>0.1</v>
      </c>
      <c r="D23" s="19">
        <f t="shared" si="1"/>
        <v>350000</v>
      </c>
      <c r="E23" s="19">
        <f t="shared" si="1"/>
        <v>440000</v>
      </c>
      <c r="F23" s="19">
        <f t="shared" si="1"/>
        <v>530000</v>
      </c>
      <c r="G23" s="19">
        <f t="shared" si="1"/>
        <v>620000</v>
      </c>
      <c r="H23" s="19">
        <f t="shared" si="1"/>
        <v>710000</v>
      </c>
      <c r="I23" s="19">
        <f t="shared" si="1"/>
        <v>800000</v>
      </c>
      <c r="J23" s="19">
        <f t="shared" si="1"/>
        <v>890000</v>
      </c>
      <c r="K23" s="19">
        <f t="shared" si="1"/>
        <v>980000</v>
      </c>
      <c r="L23" s="19">
        <f t="shared" si="1"/>
        <v>1070000</v>
      </c>
      <c r="M23" s="19">
        <f t="shared" si="1"/>
        <v>1160000</v>
      </c>
      <c r="N23" s="19">
        <f t="shared" si="1"/>
        <v>1250000</v>
      </c>
      <c r="O23" s="19">
        <f t="shared" si="1"/>
        <v>1340000</v>
      </c>
      <c r="P23" s="19">
        <f t="shared" si="1"/>
        <v>1430000</v>
      </c>
      <c r="Q23" s="19">
        <f t="shared" si="1"/>
        <v>1520000</v>
      </c>
    </row>
    <row r="24" spans="1:17" ht="13.5" thickBot="1">
      <c r="A24" s="21" t="s">
        <v>35</v>
      </c>
      <c r="B24" s="22"/>
      <c r="C24" s="23"/>
      <c r="D24" s="24">
        <f>+D18*$C18+D19*$C19+D20*$C20+D21*$C21+D22*$C22+D23*$C23</f>
        <v>350000</v>
      </c>
      <c r="E24" s="24">
        <f aca="true" t="shared" si="2" ref="E24:Q24">+E18*$C18+E19*$C19+E20*$C20+E21*$C21+E22*$C22+E23*$C23</f>
        <v>440000</v>
      </c>
      <c r="F24" s="24">
        <f t="shared" si="2"/>
        <v>530000</v>
      </c>
      <c r="G24" s="24">
        <f t="shared" si="2"/>
        <v>620000</v>
      </c>
      <c r="H24" s="24">
        <f t="shared" si="2"/>
        <v>698450</v>
      </c>
      <c r="I24" s="24">
        <f t="shared" si="2"/>
        <v>776900</v>
      </c>
      <c r="J24" s="24">
        <f t="shared" si="2"/>
        <v>843800</v>
      </c>
      <c r="K24" s="24">
        <f t="shared" si="2"/>
        <v>910700</v>
      </c>
      <c r="L24" s="24">
        <f t="shared" si="2"/>
        <v>948200</v>
      </c>
      <c r="M24" s="24">
        <f t="shared" si="2"/>
        <v>985700</v>
      </c>
      <c r="N24" s="24">
        <f t="shared" si="2"/>
        <v>1000100</v>
      </c>
      <c r="O24" s="24">
        <f t="shared" si="2"/>
        <v>1014500</v>
      </c>
      <c r="P24" s="24">
        <f t="shared" si="2"/>
        <v>1010000</v>
      </c>
      <c r="Q24" s="24">
        <f t="shared" si="2"/>
        <v>1005500</v>
      </c>
    </row>
    <row r="25" spans="1:17" ht="12.75">
      <c r="A25" s="32" t="s">
        <v>26</v>
      </c>
      <c r="B25" s="30"/>
      <c r="D25" s="34">
        <f>IF(D24=MAX($D$24:$Q$24),D24,"")</f>
      </c>
      <c r="E25" s="34">
        <f aca="true" t="shared" si="3" ref="E25:Q25">IF(E24=MAX($D$24:$Q$24),E24,"")</f>
      </c>
      <c r="F25" s="34">
        <f t="shared" si="3"/>
      </c>
      <c r="G25" s="34">
        <f t="shared" si="3"/>
      </c>
      <c r="H25" s="34">
        <f t="shared" si="3"/>
      </c>
      <c r="I25" s="34">
        <f t="shared" si="3"/>
      </c>
      <c r="J25" s="34">
        <f t="shared" si="3"/>
      </c>
      <c r="K25" s="34">
        <f t="shared" si="3"/>
      </c>
      <c r="L25" s="34">
        <f t="shared" si="3"/>
      </c>
      <c r="M25" s="34">
        <f t="shared" si="3"/>
      </c>
      <c r="N25" s="34">
        <f t="shared" si="3"/>
      </c>
      <c r="O25" s="34">
        <f t="shared" si="3"/>
        <v>1014500</v>
      </c>
      <c r="P25" s="34">
        <f t="shared" si="3"/>
      </c>
      <c r="Q25" s="34">
        <f t="shared" si="3"/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Kaminsky</dc:creator>
  <cp:keywords/>
  <dc:description/>
  <cp:lastModifiedBy> Tim Huh</cp:lastModifiedBy>
  <dcterms:created xsi:type="dcterms:W3CDTF">2002-03-29T19:32:35Z</dcterms:created>
  <dcterms:modified xsi:type="dcterms:W3CDTF">2004-01-29T15:57:40Z</dcterms:modified>
  <cp:category/>
  <cp:version/>
  <cp:contentType/>
  <cp:contentStatus/>
</cp:coreProperties>
</file>