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150" tabRatio="626" activeTab="0"/>
  </bookViews>
  <sheets>
    <sheet name="Studen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Figure1" sheetId="13" r:id="rId13"/>
    <sheet name="Figure2" sheetId="14" r:id="rId14"/>
    <sheet name="Arabicas" sheetId="15" r:id="rId15"/>
    <sheet name="Robustas" sheetId="16" r:id="rId16"/>
  </sheets>
  <definedNames/>
  <calcPr fullCalcOnLoad="1"/>
</workbook>
</file>

<file path=xl/sharedStrings.xml><?xml version="1.0" encoding="utf-8"?>
<sst xmlns="http://schemas.openxmlformats.org/spreadsheetml/2006/main" count="465" uniqueCount="226">
  <si>
    <t>Interest expense</t>
  </si>
  <si>
    <t>Income taxes</t>
  </si>
  <si>
    <t>Net income</t>
  </si>
  <si>
    <t>Depreciation expense</t>
  </si>
  <si>
    <t>General and administrative expenses</t>
  </si>
  <si>
    <t>Accumulated depreciation</t>
  </si>
  <si>
    <t>Assumptions:</t>
  </si>
  <si>
    <t>Accounts receivable</t>
  </si>
  <si>
    <t>Inventories</t>
  </si>
  <si>
    <t>Prepaid expenses</t>
  </si>
  <si>
    <t>Gross property, plant, and equipment</t>
  </si>
  <si>
    <t>Accumulated Depreciation</t>
  </si>
  <si>
    <t>Total Assets</t>
  </si>
  <si>
    <t>Assets</t>
  </si>
  <si>
    <t>Accounts payable</t>
  </si>
  <si>
    <t>Accrued liabilities</t>
  </si>
  <si>
    <t>Common stock</t>
  </si>
  <si>
    <t>Retained earnings</t>
  </si>
  <si>
    <t>Total liabilities and owners' equity</t>
  </si>
  <si>
    <t>Liabilities &amp; Owners' Equity</t>
  </si>
  <si>
    <t xml:space="preserve">   Total equity</t>
  </si>
  <si>
    <t xml:space="preserve">   Total liablities</t>
  </si>
  <si>
    <t xml:space="preserve">   Total current liabilities</t>
  </si>
  <si>
    <t xml:space="preserve">   Net property, plant, and equipment</t>
  </si>
  <si>
    <t xml:space="preserve">   Total current assets</t>
  </si>
  <si>
    <t xml:space="preserve">   Pre-tax income</t>
  </si>
  <si>
    <t xml:space="preserve">   Gross profit</t>
  </si>
  <si>
    <t>Cash</t>
  </si>
  <si>
    <t>Short-term investments</t>
  </si>
  <si>
    <t>Dividend payout ratio</t>
  </si>
  <si>
    <t>Interest income</t>
  </si>
  <si>
    <t>Cash flow from operating activities:</t>
  </si>
  <si>
    <t>Depreciation</t>
  </si>
  <si>
    <t xml:space="preserve">   Net Cash Flow from Operating Activities</t>
  </si>
  <si>
    <t>Cash flow from investing activities:</t>
  </si>
  <si>
    <t xml:space="preserve">   Net Cash Flow from Investing Activities</t>
  </si>
  <si>
    <t>Cash flow from financing activities:</t>
  </si>
  <si>
    <t xml:space="preserve">   Net Cash Flow from Financing Activities</t>
  </si>
  <si>
    <t>Change in Cash account</t>
  </si>
  <si>
    <t>Sum of CF from Operating + Investing + Financing</t>
  </si>
  <si>
    <t>General, and administrative expenses</t>
  </si>
  <si>
    <t>Dividends</t>
  </si>
  <si>
    <t>Capital expenditures</t>
  </si>
  <si>
    <t>Selling expenses</t>
  </si>
  <si>
    <t>Cost of sales</t>
  </si>
  <si>
    <t>Total selling expenses</t>
  </si>
  <si>
    <t xml:space="preserve">    Supermarkets</t>
  </si>
  <si>
    <t xml:space="preserve">    Convenience stores</t>
  </si>
  <si>
    <t xml:space="preserve">    Restaurants</t>
  </si>
  <si>
    <t xml:space="preserve">    Other food service</t>
  </si>
  <si>
    <t xml:space="preserve">    Other retail</t>
  </si>
  <si>
    <t>Total</t>
  </si>
  <si>
    <t xml:space="preserve">    Consumer direct</t>
  </si>
  <si>
    <t xml:space="preserve">    Office coffee service distributors</t>
  </si>
  <si>
    <t>Percentage of coffee pounds shipped by sales channel:</t>
  </si>
  <si>
    <t>Number of coffee pounds shipped by sales channel: (000)</t>
  </si>
  <si>
    <t>Growth rate in coffee pounds shipped by sales channel:</t>
  </si>
  <si>
    <t>CPI-Food inflation rate: as of June year-over-year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</si>
  <si>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</si>
  <si>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</si>
  <si>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</si>
  <si>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</si>
  <si>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</si>
  <si>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</si>
  <si>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</si>
  <si>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</si>
  <si>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</si>
  <si>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</si>
  <si>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</si>
  <si>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</si>
  <si>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averages of ICO Indicator prices in US cents per lb</t>
  </si>
  <si>
    <t>Colombian Mild Arabicas Group</t>
  </si>
  <si>
    <t>Robustas Group</t>
  </si>
  <si>
    <t>Average</t>
  </si>
  <si>
    <t xml:space="preserve">   Operating income</t>
  </si>
  <si>
    <t>Shares outstanding</t>
  </si>
  <si>
    <t>Earnings per share</t>
  </si>
  <si>
    <t>Beginning inventory</t>
  </si>
  <si>
    <t>Ending inventory</t>
  </si>
  <si>
    <t>Plus: Pounds purchased</t>
  </si>
  <si>
    <t>Cost of raw materials purchased = Purch x Pr/lb</t>
  </si>
  <si>
    <t>Direct Labor</t>
  </si>
  <si>
    <t xml:space="preserve">    Labor</t>
  </si>
  <si>
    <t>Total cost of sales</t>
  </si>
  <si>
    <t>Other expenses in G&amp;A</t>
  </si>
  <si>
    <t>Total G&amp;A expenses</t>
  </si>
  <si>
    <t>Production equipment</t>
  </si>
  <si>
    <t>Computer equipment and software</t>
  </si>
  <si>
    <t>Furniture and fixtures</t>
  </si>
  <si>
    <t>Equipment on loan to wholesale customers</t>
  </si>
  <si>
    <t>Vehicles</t>
  </si>
  <si>
    <t>Leasehold improvements</t>
  </si>
  <si>
    <t>Construction in progress</t>
  </si>
  <si>
    <t>Gross PP&amp;E</t>
  </si>
  <si>
    <t>Net PP&amp;E</t>
  </si>
  <si>
    <t>Current portion of long-term debt</t>
  </si>
  <si>
    <t>Long-term debt</t>
  </si>
  <si>
    <t>Cost of goods sold: Raw materials</t>
  </si>
  <si>
    <t>Other non-current liabilities</t>
  </si>
  <si>
    <t>Other non-current assets</t>
  </si>
  <si>
    <t>Projected assets (less ST inv.)</t>
  </si>
  <si>
    <t>Projected assets - liabs &amp; equity</t>
  </si>
  <si>
    <t>Notes payable</t>
  </si>
  <si>
    <t>Coffee available for sale</t>
  </si>
  <si>
    <t>Gross PP&amp;E per employee</t>
  </si>
  <si>
    <t>Total employees in company</t>
  </si>
  <si>
    <t>Sales employees</t>
  </si>
  <si>
    <t>Minus: Pounds shipped</t>
  </si>
  <si>
    <t xml:space="preserve">    Overhead</t>
  </si>
  <si>
    <t>Sales</t>
  </si>
  <si>
    <t>Weighted average price per pound</t>
  </si>
  <si>
    <t>Supermarkets</t>
  </si>
  <si>
    <t>Convenience stores</t>
  </si>
  <si>
    <t>Office coffee service distributors</t>
  </si>
  <si>
    <t>Restaurants</t>
  </si>
  <si>
    <t>Other food service</t>
  </si>
  <si>
    <t>Other retail</t>
  </si>
  <si>
    <t>Consumer direct</t>
  </si>
  <si>
    <t>Percentage change in average price per pound</t>
  </si>
  <si>
    <t>Percentage change in price per pound by sales channel</t>
  </si>
  <si>
    <t>Depreciation expense:</t>
  </si>
  <si>
    <t>Capital expenditures:</t>
  </si>
  <si>
    <t>Plus: Lbs purchased</t>
  </si>
  <si>
    <t>Inventory: Total dollars</t>
  </si>
  <si>
    <t>Inventory: Pounds of coffee</t>
  </si>
  <si>
    <t>Cash / Sales</t>
  </si>
  <si>
    <t>Prepaid expenses / Sales</t>
  </si>
  <si>
    <t>Accrued liabilities / Sales</t>
  </si>
  <si>
    <t>Growth rate in total pounds shipped</t>
  </si>
  <si>
    <t>Growth rate in coffee pounds shipped by sales channel</t>
  </si>
  <si>
    <t>Avg price: NY Mild Arabica beans</t>
  </si>
  <si>
    <t>Overhead</t>
  </si>
  <si>
    <t>Marketing expenses</t>
  </si>
  <si>
    <t>Effective tax rate</t>
  </si>
  <si>
    <t>Estimated pricing per pound by sales channel</t>
  </si>
  <si>
    <t xml:space="preserve">    Inventory</t>
  </si>
  <si>
    <t>Cost of Sales Summary</t>
  </si>
  <si>
    <t>Beginning inventory (pounds)</t>
  </si>
  <si>
    <t>Cost of raw materials purchased</t>
  </si>
  <si>
    <t>Production employees</t>
  </si>
  <si>
    <t>Average salaries &amp; benefits per employee</t>
  </si>
  <si>
    <t>Labor</t>
  </si>
  <si>
    <t>Total salaries &amp; benefits (000)</t>
  </si>
  <si>
    <t>Total Overhead (000)</t>
  </si>
  <si>
    <t>Overhead / Pounds of coffee shipped</t>
  </si>
  <si>
    <t>G&amp;A employees</t>
  </si>
  <si>
    <t>Property, plant, and equipment</t>
  </si>
  <si>
    <t>Depreciation expense / Sales</t>
  </si>
  <si>
    <t>Average interest rate on 3-month CDs</t>
  </si>
  <si>
    <t>Average prime interest rate + 200 basis points</t>
  </si>
  <si>
    <t>Growth rate in dividends</t>
  </si>
  <si>
    <t>Accounts receivable / Sales</t>
  </si>
  <si>
    <t>Other non-current assets / Sales</t>
  </si>
  <si>
    <t>Accounts payable / Sales</t>
  </si>
  <si>
    <t>Other non-current liabilities / Sales</t>
  </si>
  <si>
    <t>Other balance sheet accounts and ratios</t>
  </si>
  <si>
    <t>Change in accounts receivable</t>
  </si>
  <si>
    <t>Change in inventories</t>
  </si>
  <si>
    <t>Change in prepaid expense</t>
  </si>
  <si>
    <t>Change in accounts payable</t>
  </si>
  <si>
    <t>Change in accrued liabilities</t>
  </si>
  <si>
    <t>Change in short-term investments</t>
  </si>
  <si>
    <t>Change in non-current assets</t>
  </si>
  <si>
    <t>Change in non-current liabilities</t>
  </si>
  <si>
    <t>Change in debt loans</t>
  </si>
  <si>
    <t>Change in common stock</t>
  </si>
  <si>
    <t>Cash dividends</t>
  </si>
  <si>
    <t>Pounds of coffee shipped (000)</t>
  </si>
  <si>
    <t>Sales per lb shipped</t>
  </si>
  <si>
    <t>Sales:</t>
  </si>
  <si>
    <t>Growth rates in price per pound by sales channel</t>
  </si>
  <si>
    <t>Raw materials inventory</t>
  </si>
  <si>
    <t>Raw materials inventory: Pounds of coffee</t>
  </si>
  <si>
    <t>Raw materials inventory: Total dollars</t>
  </si>
  <si>
    <t>Growth rate in marketing expense</t>
  </si>
  <si>
    <t>Other G&amp;A expense / Sales</t>
  </si>
  <si>
    <t>Gross PP&amp;E / Pound of coffee shipped</t>
  </si>
  <si>
    <t>% increase in Gross PP&amp;E / Pound shipped</t>
  </si>
  <si>
    <t>% increase in Gr PP&amp;E / Pound shipped</t>
  </si>
  <si>
    <t>Proj. liabs &amp; equity (less Notes payable)</t>
  </si>
  <si>
    <t>Table 3: Cash Flow Statement</t>
  </si>
  <si>
    <t>Table 2: Balance Sheet</t>
  </si>
  <si>
    <t>Table 1: Income Statement</t>
  </si>
  <si>
    <t>Table 4: Number of coffee pounds shipped by sales channel: (000)</t>
  </si>
  <si>
    <t>Table 7: Selling expenses</t>
  </si>
  <si>
    <t>Table 8: Property, plant, and equipment</t>
  </si>
  <si>
    <t>Table 9: Other balance sheet accounts</t>
  </si>
  <si>
    <t>Table 5: Estimated pricing per pound by sales channel</t>
  </si>
  <si>
    <t>Table 6: Cost of Sales Summary</t>
  </si>
  <si>
    <t>Minus: Lbs shipped</t>
  </si>
  <si>
    <t>Growth rate in salaries &amp; benefits per employee</t>
  </si>
  <si>
    <t>Type of project</t>
  </si>
  <si>
    <t>Minimum acceptable IRR</t>
  </si>
  <si>
    <t>Maximum acceptable payback years</t>
  </si>
  <si>
    <t>New product</t>
  </si>
  <si>
    <t>7 years</t>
  </si>
  <si>
    <t>Market expansion</t>
  </si>
  <si>
    <t>5 years</t>
  </si>
  <si>
    <t>Efficiency improvements</t>
  </si>
  <si>
    <t>3 years</t>
  </si>
  <si>
    <t>Project number</t>
  </si>
  <si>
    <t>Description</t>
  </si>
  <si>
    <t>Colorado expansion</t>
  </si>
  <si>
    <t>Texas expansion</t>
  </si>
  <si>
    <t>New coffee line</t>
  </si>
  <si>
    <t>Replace roasters</t>
  </si>
  <si>
    <t>Acquisition</t>
  </si>
  <si>
    <t>Pollution control</t>
  </si>
  <si>
    <t>Type</t>
  </si>
  <si>
    <t>Efficiency</t>
  </si>
  <si>
    <t>Environmental</t>
  </si>
  <si>
    <t>Year:</t>
  </si>
  <si>
    <t>Incremental Cash Flows</t>
  </si>
  <si>
    <t>Payback (years)</t>
  </si>
  <si>
    <t>Maximum acceptable payback</t>
  </si>
  <si>
    <t>IRR</t>
  </si>
  <si>
    <t>MIRR</t>
  </si>
  <si>
    <t>Weighted average cost of capital</t>
  </si>
  <si>
    <t>NPV at WACC</t>
  </si>
  <si>
    <t>NPV at minimum acceptable IRR</t>
  </si>
  <si>
    <t>Profitability index</t>
  </si>
  <si>
    <t>Lbs shipped per sales employee</t>
  </si>
  <si>
    <t xml:space="preserve">   Total liabilities</t>
  </si>
  <si>
    <t>BALANCE SHEETS</t>
  </si>
  <si>
    <t>INCOME STATEMENTS</t>
  </si>
  <si>
    <t>CASH FLOW STATEMENTS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</si>
</sst>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&quot;$&quot;#,##0.0_);[Red]\(&quot;$&quot;#,##0.0\)"/>
    <numFmt numFmtId="176" formatCode="0.0"/>
    <numFmt numFmtId="177" formatCode="_(* #,##0.0_);_(* \(#,##0.0\);_(* &quot;-&quot;?_);_(@_)"/>
    <numFmt numFmtId="178" formatCode="_(* #,##0.000_);_(* \(#,##0.000\);_(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_(&quot;$&quot;* #,##0.000000_);_(&quot;$&quot;* \(#,##0.000000\);_(&quot;$&quot;* &quot;-&quot;??_);_(@_)"/>
    <numFmt numFmtId="182" formatCode="_(&quot;$&quot;* #,##0.0000000_);_(&quot;$&quot;* \(#,##0.0000000\);_(&quot;$&quot;* &quot;-&quot;??_);_(@_)"/>
    <numFmt numFmtId="183" formatCode="_(&quot;$&quot;* #,##0.00000000_);_(&quot;$&quot;* \(#,##0.00000000\);_(&quot;$&quot;* &quot;-&quot;??_);_(@_)"/>
    <numFmt numFmtId="184" formatCode="&quot;$&quot;#,##0.000_);[Red]\(&quot;$&quot;#,##0.000\)"/>
    <numFmt numFmtId="185" formatCode="&quot;$&quot;#,##0.0000_);[Red]\(&quot;$&quot;#,##0.0000\)"/>
    <numFmt numFmtId="186" formatCode="0.000%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_);_(* \(#,##0.0000\);_(* &quot;-&quot;????_);_(@_)"/>
    <numFmt numFmtId="192" formatCode="&quot;$&quot;#,##0"/>
    <numFmt numFmtId="193" formatCode="0.0000%"/>
    <numFmt numFmtId="194" formatCode="0.00000%"/>
    <numFmt numFmtId="195" formatCode="&quot;$&quot;#,##0.00"/>
    <numFmt numFmtId="196" formatCode="yyyy\-mm\-dd"/>
    <numFmt numFmtId="197" formatCode="&quot;$&quot;#,##0.0"/>
    <numFmt numFmtId="198" formatCode="0.000"/>
    <numFmt numFmtId="199" formatCode="#,##0.0"/>
    <numFmt numFmtId="200" formatCode="&quot;$&quot;#,##0.000"/>
    <numFmt numFmtId="201" formatCode="&quot;$&quot;#,##0.0000"/>
    <numFmt numFmtId="202" formatCode="&quot;$&quot;#,##0.0_);\(&quot;$&quot;#,##0.0\)"/>
    <numFmt numFmtId="203" formatCode="&quot;$&quot;#,##0.000_);\(&quot;$&quot;#,##0.000\)"/>
    <numFmt numFmtId="204" formatCode="&quot;$&quot;#,##0.0000_);\(&quot;$&quot;#,##0.0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 horizontal="right"/>
    </xf>
    <xf numFmtId="0" fontId="3" fillId="0" borderId="1" xfId="0" applyFont="1" applyBorder="1" applyAlignment="1">
      <alignment horizontal="left"/>
    </xf>
    <xf numFmtId="10" fontId="0" fillId="0" borderId="2" xfId="21" applyNumberFormat="1" applyBorder="1" applyAlignment="1">
      <alignment horizontal="right"/>
    </xf>
    <xf numFmtId="0" fontId="3" fillId="0" borderId="4" xfId="0" applyFont="1" applyFill="1" applyBorder="1" applyAlignment="1">
      <alignment/>
    </xf>
    <xf numFmtId="2" fontId="0" fillId="0" borderId="0" xfId="0" applyNumberFormat="1" applyAlignment="1">
      <alignment/>
    </xf>
    <xf numFmtId="10" fontId="0" fillId="2" borderId="2" xfId="21" applyNumberFormat="1" applyFill="1" applyBorder="1" applyAlignment="1">
      <alignment horizontal="right"/>
    </xf>
    <xf numFmtId="17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70" fontId="6" fillId="0" borderId="0" xfId="17" applyNumberFormat="1" applyFont="1" applyBorder="1" applyAlignment="1">
      <alignment/>
    </xf>
    <xf numFmtId="0" fontId="4" fillId="0" borderId="0" xfId="0" applyFont="1" applyAlignment="1">
      <alignment/>
    </xf>
    <xf numFmtId="170" fontId="6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92" fontId="4" fillId="0" borderId="0" xfId="17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0" fontId="6" fillId="0" borderId="0" xfId="17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6" fillId="0" borderId="5" xfId="21" applyNumberFormat="1" applyFont="1" applyBorder="1" applyAlignment="1">
      <alignment/>
    </xf>
    <xf numFmtId="10" fontId="6" fillId="0" borderId="0" xfId="21" applyNumberFormat="1" applyFont="1" applyFill="1" applyAlignment="1">
      <alignment/>
    </xf>
    <xf numFmtId="10" fontId="6" fillId="0" borderId="0" xfId="21" applyNumberFormat="1" applyFont="1" applyAlignment="1">
      <alignment/>
    </xf>
    <xf numFmtId="168" fontId="6" fillId="0" borderId="0" xfId="21" applyNumberFormat="1" applyFont="1" applyAlignment="1">
      <alignment/>
    </xf>
    <xf numFmtId="44" fontId="6" fillId="0" borderId="0" xfId="17" applyFont="1" applyAlignment="1">
      <alignment/>
    </xf>
    <xf numFmtId="44" fontId="6" fillId="0" borderId="0" xfId="17" applyNumberFormat="1" applyFont="1" applyAlignment="1">
      <alignment/>
    </xf>
    <xf numFmtId="0" fontId="7" fillId="0" borderId="5" xfId="0" applyNumberFormat="1" applyFont="1" applyBorder="1" applyAlignment="1">
      <alignment/>
    </xf>
    <xf numFmtId="3" fontId="6" fillId="0" borderId="5" xfId="21" applyNumberFormat="1" applyFont="1" applyBorder="1" applyAlignment="1">
      <alignment/>
    </xf>
    <xf numFmtId="3" fontId="7" fillId="0" borderId="0" xfId="21" applyNumberFormat="1" applyFont="1" applyAlignment="1">
      <alignment/>
    </xf>
    <xf numFmtId="44" fontId="7" fillId="0" borderId="0" xfId="0" applyNumberFormat="1" applyFont="1" applyAlignment="1">
      <alignment/>
    </xf>
    <xf numFmtId="44" fontId="7" fillId="0" borderId="0" xfId="17" applyFont="1" applyAlignment="1">
      <alignment/>
    </xf>
    <xf numFmtId="168" fontId="6" fillId="0" borderId="5" xfId="21" applyNumberFormat="1" applyFont="1" applyBorder="1" applyAlignment="1">
      <alignment/>
    </xf>
    <xf numFmtId="168" fontId="7" fillId="0" borderId="0" xfId="21" applyNumberFormat="1" applyFont="1" applyAlignment="1">
      <alignment/>
    </xf>
    <xf numFmtId="10" fontId="7" fillId="0" borderId="0" xfId="21" applyNumberFormat="1" applyFont="1" applyAlignment="1">
      <alignment/>
    </xf>
    <xf numFmtId="195" fontId="7" fillId="0" borderId="0" xfId="21" applyNumberFormat="1" applyFont="1" applyAlignment="1">
      <alignment/>
    </xf>
    <xf numFmtId="10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0" fontId="6" fillId="0" borderId="0" xfId="21" applyNumberFormat="1" applyFont="1" applyFill="1" applyBorder="1" applyAlignment="1">
      <alignment/>
    </xf>
    <xf numFmtId="0" fontId="7" fillId="0" borderId="5" xfId="17" applyNumberFormat="1" applyFont="1" applyBorder="1" applyAlignment="1">
      <alignment/>
    </xf>
    <xf numFmtId="3" fontId="6" fillId="0" borderId="0" xfId="17" applyNumberFormat="1" applyFont="1" applyBorder="1" applyAlignment="1">
      <alignment/>
    </xf>
    <xf numFmtId="179" fontId="6" fillId="0" borderId="0" xfId="17" applyNumberFormat="1" applyFont="1" applyAlignment="1">
      <alignment/>
    </xf>
    <xf numFmtId="6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10" fontId="6" fillId="0" borderId="0" xfId="0" applyNumberFormat="1" applyFont="1" applyFill="1" applyBorder="1" applyAlignment="1">
      <alignment/>
    </xf>
    <xf numFmtId="192" fontId="6" fillId="0" borderId="0" xfId="17" applyNumberFormat="1" applyFont="1" applyBorder="1" applyAlignment="1">
      <alignment/>
    </xf>
    <xf numFmtId="192" fontId="6" fillId="0" borderId="5" xfId="17" applyNumberFormat="1" applyFont="1" applyBorder="1" applyAlignment="1">
      <alignment/>
    </xf>
    <xf numFmtId="192" fontId="4" fillId="0" borderId="0" xfId="0" applyNumberFormat="1" applyFont="1" applyAlignment="1">
      <alignment/>
    </xf>
    <xf numFmtId="192" fontId="6" fillId="0" borderId="0" xfId="17" applyNumberFormat="1" applyFont="1" applyAlignment="1">
      <alignment/>
    </xf>
    <xf numFmtId="192" fontId="4" fillId="0" borderId="0" xfId="17" applyNumberFormat="1" applyFont="1" applyBorder="1" applyAlignment="1">
      <alignment/>
    </xf>
    <xf numFmtId="192" fontId="7" fillId="0" borderId="7" xfId="17" applyNumberFormat="1" applyFont="1" applyBorder="1" applyAlignment="1">
      <alignment/>
    </xf>
    <xf numFmtId="192" fontId="7" fillId="0" borderId="8" xfId="17" applyNumberFormat="1" applyFont="1" applyBorder="1" applyAlignment="1">
      <alignment/>
    </xf>
    <xf numFmtId="195" fontId="4" fillId="0" borderId="0" xfId="17" applyNumberFormat="1" applyFont="1" applyAlignment="1">
      <alignment/>
    </xf>
    <xf numFmtId="195" fontId="4" fillId="0" borderId="0" xfId="17" applyNumberFormat="1" applyFont="1" applyBorder="1" applyAlignment="1">
      <alignment/>
    </xf>
    <xf numFmtId="192" fontId="4" fillId="0" borderId="0" xfId="21" applyNumberFormat="1" applyFont="1" applyFill="1" applyAlignment="1">
      <alignment/>
    </xf>
    <xf numFmtId="192" fontId="6" fillId="0" borderId="0" xfId="0" applyNumberFormat="1" applyFont="1" applyAlignment="1">
      <alignment/>
    </xf>
    <xf numFmtId="192" fontId="4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5" xfId="0" applyNumberFormat="1" applyFont="1" applyBorder="1" applyAlignment="1">
      <alignment/>
    </xf>
    <xf numFmtId="192" fontId="7" fillId="0" borderId="9" xfId="0" applyNumberFormat="1" applyFont="1" applyBorder="1" applyAlignment="1">
      <alignment/>
    </xf>
    <xf numFmtId="192" fontId="7" fillId="0" borderId="7" xfId="0" applyNumberFormat="1" applyFont="1" applyBorder="1" applyAlignment="1">
      <alignment/>
    </xf>
    <xf numFmtId="192" fontId="7" fillId="0" borderId="8" xfId="0" applyNumberFormat="1" applyFont="1" applyBorder="1" applyAlignment="1">
      <alignment/>
    </xf>
    <xf numFmtId="192" fontId="4" fillId="0" borderId="10" xfId="17" applyNumberFormat="1" applyFont="1" applyBorder="1" applyAlignment="1">
      <alignment/>
    </xf>
    <xf numFmtId="3" fontId="6" fillId="0" borderId="0" xfId="21" applyNumberFormat="1" applyFont="1" applyAlignment="1">
      <alignment/>
    </xf>
    <xf numFmtId="168" fontId="6" fillId="0" borderId="0" xfId="21" applyNumberFormat="1" applyFont="1" applyFill="1" applyAlignment="1">
      <alignment/>
    </xf>
    <xf numFmtId="168" fontId="6" fillId="0" borderId="0" xfId="21" applyNumberFormat="1" applyFont="1" applyFill="1" applyBorder="1" applyAlignment="1">
      <alignment/>
    </xf>
    <xf numFmtId="168" fontId="6" fillId="0" borderId="5" xfId="21" applyNumberFormat="1" applyFont="1" applyFill="1" applyBorder="1" applyAlignment="1">
      <alignment/>
    </xf>
    <xf numFmtId="195" fontId="6" fillId="0" borderId="0" xfId="21" applyNumberFormat="1" applyFont="1" applyFill="1" applyAlignment="1">
      <alignment/>
    </xf>
    <xf numFmtId="195" fontId="6" fillId="0" borderId="5" xfId="21" applyNumberFormat="1" applyFont="1" applyFill="1" applyBorder="1" applyAlignment="1">
      <alignment/>
    </xf>
    <xf numFmtId="192" fontId="6" fillId="0" borderId="5" xfId="17" applyNumberFormat="1" applyFont="1" applyFill="1" applyBorder="1" applyAlignment="1">
      <alignment/>
    </xf>
    <xf numFmtId="3" fontId="6" fillId="0" borderId="0" xfId="17" applyNumberFormat="1" applyFont="1" applyFill="1" applyBorder="1" applyAlignment="1">
      <alignment/>
    </xf>
    <xf numFmtId="3" fontId="6" fillId="0" borderId="5" xfId="17" applyNumberFormat="1" applyFont="1" applyBorder="1" applyAlignment="1">
      <alignment/>
    </xf>
    <xf numFmtId="3" fontId="7" fillId="0" borderId="7" xfId="17" applyNumberFormat="1" applyFont="1" applyBorder="1" applyAlignment="1">
      <alignment/>
    </xf>
    <xf numFmtId="192" fontId="6" fillId="0" borderId="0" xfId="17" applyNumberFormat="1" applyFont="1" applyFill="1" applyAlignment="1">
      <alignment/>
    </xf>
    <xf numFmtId="192" fontId="7" fillId="0" borderId="0" xfId="17" applyNumberFormat="1" applyFont="1" applyAlignment="1">
      <alignment/>
    </xf>
    <xf numFmtId="201" fontId="6" fillId="0" borderId="0" xfId="17" applyNumberFormat="1" applyFont="1" applyAlignment="1">
      <alignment/>
    </xf>
    <xf numFmtId="201" fontId="6" fillId="0" borderId="0" xfId="17" applyNumberFormat="1" applyFont="1" applyBorder="1" applyAlignment="1">
      <alignment/>
    </xf>
    <xf numFmtId="8" fontId="6" fillId="0" borderId="0" xfId="0" applyNumberFormat="1" applyFont="1" applyFill="1" applyAlignment="1">
      <alignment/>
    </xf>
    <xf numFmtId="192" fontId="6" fillId="0" borderId="0" xfId="17" applyNumberFormat="1" applyFont="1" applyFill="1" applyBorder="1" applyAlignment="1">
      <alignment/>
    </xf>
    <xf numFmtId="195" fontId="6" fillId="0" borderId="0" xfId="17" applyNumberFormat="1" applyFont="1" applyFill="1" applyAlignment="1">
      <alignment/>
    </xf>
    <xf numFmtId="192" fontId="6" fillId="0" borderId="0" xfId="0" applyNumberFormat="1" applyFont="1" applyFill="1" applyAlignment="1">
      <alignment/>
    </xf>
    <xf numFmtId="192" fontId="6" fillId="0" borderId="5" xfId="0" applyNumberFormat="1" applyFont="1" applyFill="1" applyBorder="1" applyAlignment="1">
      <alignment/>
    </xf>
    <xf numFmtId="195" fontId="6" fillId="0" borderId="0" xfId="17" applyNumberFormat="1" applyFont="1" applyAlignment="1">
      <alignment/>
    </xf>
    <xf numFmtId="0" fontId="7" fillId="0" borderId="5" xfId="17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NumberFormat="1" applyFont="1" applyFill="1" applyBorder="1" applyAlignment="1">
      <alignment/>
    </xf>
    <xf numFmtId="192" fontId="7" fillId="0" borderId="0" xfId="17" applyNumberFormat="1" applyFont="1" applyBorder="1" applyAlignment="1">
      <alignment/>
    </xf>
    <xf numFmtId="192" fontId="7" fillId="0" borderId="0" xfId="17" applyNumberFormat="1" applyFont="1" applyFill="1" applyBorder="1" applyAlignment="1">
      <alignment/>
    </xf>
    <xf numFmtId="192" fontId="7" fillId="0" borderId="0" xfId="0" applyNumberFormat="1" applyFont="1" applyAlignment="1">
      <alignment/>
    </xf>
    <xf numFmtId="192" fontId="7" fillId="0" borderId="5" xfId="17" applyNumberFormat="1" applyFont="1" applyBorder="1" applyAlignment="1">
      <alignment/>
    </xf>
    <xf numFmtId="173" fontId="6" fillId="0" borderId="0" xfId="15" applyNumberFormat="1" applyFont="1" applyFill="1" applyAlignment="1">
      <alignment/>
    </xf>
    <xf numFmtId="173" fontId="6" fillId="0" borderId="0" xfId="15" applyNumberFormat="1" applyFont="1" applyFill="1" applyBorder="1" applyAlignment="1">
      <alignment/>
    </xf>
    <xf numFmtId="173" fontId="6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0" fontId="6" fillId="0" borderId="5" xfId="21" applyNumberFormat="1" applyFont="1" applyFill="1" applyBorder="1" applyAlignment="1">
      <alignment/>
    </xf>
    <xf numFmtId="10" fontId="6" fillId="0" borderId="0" xfId="17" applyNumberFormat="1" applyFont="1" applyAlignment="1">
      <alignment/>
    </xf>
    <xf numFmtId="10" fontId="6" fillId="0" borderId="5" xfId="0" applyNumberFormat="1" applyFont="1" applyFill="1" applyBorder="1" applyAlignment="1">
      <alignment/>
    </xf>
    <xf numFmtId="10" fontId="7" fillId="0" borderId="0" xfId="15" applyNumberFormat="1" applyFont="1" applyAlignment="1">
      <alignment/>
    </xf>
    <xf numFmtId="0" fontId="6" fillId="0" borderId="11" xfId="0" applyFont="1" applyBorder="1" applyAlignment="1">
      <alignment/>
    </xf>
    <xf numFmtId="3" fontId="6" fillId="0" borderId="11" xfId="17" applyNumberFormat="1" applyFont="1" applyFill="1" applyBorder="1" applyAlignment="1">
      <alignment/>
    </xf>
    <xf numFmtId="3" fontId="6" fillId="0" borderId="11" xfId="17" applyNumberFormat="1" applyFont="1" applyBorder="1" applyAlignment="1">
      <alignment/>
    </xf>
    <xf numFmtId="3" fontId="6" fillId="0" borderId="0" xfId="17" applyNumberFormat="1" applyFont="1" applyFill="1" applyAlignment="1">
      <alignment/>
    </xf>
    <xf numFmtId="3" fontId="6" fillId="0" borderId="0" xfId="17" applyNumberFormat="1" applyFont="1" applyAlignment="1">
      <alignment/>
    </xf>
    <xf numFmtId="170" fontId="6" fillId="0" borderId="0" xfId="17" applyNumberFormat="1" applyFont="1" applyFill="1" applyBorder="1" applyAlignment="1">
      <alignment/>
    </xf>
    <xf numFmtId="0" fontId="8" fillId="0" borderId="0" xfId="0" applyFont="1" applyAlignment="1">
      <alignment/>
    </xf>
    <xf numFmtId="179" fontId="6" fillId="0" borderId="0" xfId="17" applyNumberFormat="1" applyFont="1" applyFill="1" applyAlignment="1">
      <alignment/>
    </xf>
    <xf numFmtId="193" fontId="6" fillId="0" borderId="0" xfId="21" applyNumberFormat="1" applyFont="1" applyFill="1" applyBorder="1" applyAlignment="1">
      <alignment/>
    </xf>
    <xf numFmtId="193" fontId="6" fillId="0" borderId="0" xfId="21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5" fontId="6" fillId="0" borderId="0" xfId="0" applyNumberFormat="1" applyFont="1" applyAlignment="1">
      <alignment/>
    </xf>
    <xf numFmtId="5" fontId="6" fillId="0" borderId="0" xfId="0" applyNumberFormat="1" applyFont="1" applyBorder="1" applyAlignment="1">
      <alignment/>
    </xf>
    <xf numFmtId="5" fontId="6" fillId="0" borderId="0" xfId="0" applyNumberFormat="1" applyFont="1" applyFill="1" applyAlignment="1">
      <alignment/>
    </xf>
    <xf numFmtId="5" fontId="6" fillId="0" borderId="5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5" fontId="6" fillId="0" borderId="0" xfId="17" applyNumberFormat="1" applyFont="1" applyBorder="1" applyAlignment="1">
      <alignment/>
    </xf>
    <xf numFmtId="5" fontId="6" fillId="0" borderId="5" xfId="17" applyNumberFormat="1" applyFont="1" applyBorder="1" applyAlignment="1">
      <alignment/>
    </xf>
    <xf numFmtId="5" fontId="6" fillId="0" borderId="5" xfId="17" applyNumberFormat="1" applyFont="1" applyFill="1" applyBorder="1" applyAlignment="1">
      <alignment/>
    </xf>
    <xf numFmtId="5" fontId="6" fillId="0" borderId="0" xfId="17" applyNumberFormat="1" applyFont="1" applyAlignment="1">
      <alignment/>
    </xf>
    <xf numFmtId="5" fontId="4" fillId="0" borderId="0" xfId="17" applyNumberFormat="1" applyFont="1" applyAlignment="1">
      <alignment/>
    </xf>
    <xf numFmtId="5" fontId="4" fillId="0" borderId="0" xfId="17" applyNumberFormat="1" applyFont="1" applyBorder="1" applyAlignment="1">
      <alignment/>
    </xf>
    <xf numFmtId="5" fontId="4" fillId="0" borderId="0" xfId="17" applyNumberFormat="1" applyFont="1" applyFill="1" applyBorder="1" applyAlignment="1">
      <alignment/>
    </xf>
    <xf numFmtId="5" fontId="7" fillId="0" borderId="7" xfId="17" applyNumberFormat="1" applyFont="1" applyBorder="1" applyAlignment="1">
      <alignment/>
    </xf>
    <xf numFmtId="5" fontId="7" fillId="0" borderId="8" xfId="17" applyNumberFormat="1" applyFont="1" applyBorder="1" applyAlignment="1">
      <alignment/>
    </xf>
    <xf numFmtId="5" fontId="7" fillId="0" borderId="7" xfId="17" applyNumberFormat="1" applyFont="1" applyFill="1" applyBorder="1" applyAlignment="1">
      <alignment/>
    </xf>
    <xf numFmtId="5" fontId="4" fillId="0" borderId="0" xfId="0" applyNumberFormat="1" applyFont="1" applyBorder="1" applyAlignment="1">
      <alignment/>
    </xf>
    <xf numFmtId="5" fontId="4" fillId="0" borderId="0" xfId="21" applyNumberFormat="1" applyFont="1" applyFill="1" applyAlignment="1">
      <alignment/>
    </xf>
    <xf numFmtId="7" fontId="4" fillId="0" borderId="0" xfId="17" applyNumberFormat="1" applyFont="1" applyAlignment="1">
      <alignment/>
    </xf>
    <xf numFmtId="7" fontId="4" fillId="0" borderId="0" xfId="17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5" fontId="6" fillId="0" borderId="0" xfId="17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6" fillId="0" borderId="5" xfId="0" applyNumberFormat="1" applyFont="1" applyFill="1" applyBorder="1" applyAlignment="1">
      <alignment/>
    </xf>
    <xf numFmtId="5" fontId="7" fillId="0" borderId="8" xfId="0" applyNumberFormat="1" applyFont="1" applyBorder="1" applyAlignment="1">
      <alignment/>
    </xf>
    <xf numFmtId="5" fontId="6" fillId="0" borderId="0" xfId="17" applyNumberFormat="1" applyFont="1" applyFill="1" applyBorder="1" applyAlignment="1">
      <alignment/>
    </xf>
    <xf numFmtId="5" fontId="4" fillId="0" borderId="10" xfId="17" applyNumberFormat="1" applyFont="1" applyBorder="1" applyAlignment="1">
      <alignment/>
    </xf>
    <xf numFmtId="7" fontId="6" fillId="0" borderId="0" xfId="17" applyNumberFormat="1" applyFont="1" applyFill="1" applyAlignment="1">
      <alignment/>
    </xf>
    <xf numFmtId="7" fontId="6" fillId="0" borderId="0" xfId="17" applyNumberFormat="1" applyFont="1" applyAlignment="1">
      <alignment/>
    </xf>
    <xf numFmtId="7" fontId="6" fillId="0" borderId="0" xfId="21" applyNumberFormat="1" applyFont="1" applyFill="1" applyAlignment="1">
      <alignment/>
    </xf>
    <xf numFmtId="7" fontId="6" fillId="0" borderId="0" xfId="21" applyNumberFormat="1" applyFont="1" applyAlignment="1">
      <alignment/>
    </xf>
    <xf numFmtId="7" fontId="6" fillId="0" borderId="5" xfId="21" applyNumberFormat="1" applyFont="1" applyFill="1" applyBorder="1" applyAlignment="1">
      <alignment/>
    </xf>
    <xf numFmtId="7" fontId="6" fillId="0" borderId="5" xfId="21" applyNumberFormat="1" applyFont="1" applyBorder="1" applyAlignment="1">
      <alignment/>
    </xf>
    <xf numFmtId="7" fontId="7" fillId="0" borderId="0" xfId="21" applyNumberFormat="1" applyFont="1" applyAlignment="1">
      <alignment/>
    </xf>
    <xf numFmtId="5" fontId="7" fillId="0" borderId="0" xfId="17" applyNumberFormat="1" applyFont="1" applyAlignment="1">
      <alignment/>
    </xf>
    <xf numFmtId="5" fontId="6" fillId="0" borderId="11" xfId="17" applyNumberFormat="1" applyFont="1" applyFill="1" applyBorder="1" applyAlignment="1">
      <alignment/>
    </xf>
    <xf numFmtId="5" fontId="8" fillId="0" borderId="0" xfId="17" applyNumberFormat="1" applyFont="1" applyAlignment="1">
      <alignment/>
    </xf>
    <xf numFmtId="5" fontId="8" fillId="0" borderId="0" xfId="17" applyNumberFormat="1" applyFont="1" applyBorder="1" applyAlignment="1">
      <alignment/>
    </xf>
    <xf numFmtId="5" fontId="8" fillId="0" borderId="0" xfId="17" applyNumberFormat="1" applyFont="1" applyFill="1" applyBorder="1" applyAlignment="1">
      <alignment/>
    </xf>
    <xf numFmtId="204" fontId="6" fillId="0" borderId="0" xfId="17" applyNumberFormat="1" applyFont="1" applyAlignment="1">
      <alignment/>
    </xf>
    <xf numFmtId="204" fontId="6" fillId="0" borderId="0" xfId="17" applyNumberFormat="1" applyFont="1" applyBorder="1" applyAlignment="1">
      <alignment/>
    </xf>
    <xf numFmtId="204" fontId="6" fillId="0" borderId="0" xfId="17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7" fontId="6" fillId="0" borderId="0" xfId="0" applyNumberFormat="1" applyFont="1" applyAlignment="1">
      <alignment/>
    </xf>
    <xf numFmtId="7" fontId="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3" fontId="6" fillId="0" borderId="0" xfId="15" applyFont="1" applyAlignment="1">
      <alignment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10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
ICO Indicator Prices for Colombian Mild Arabica Coffee Beans: 1991-2002 
(US cents per pound)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Arabicas!$A$49:$A$192</c:f>
              <c:strCache>
                <c:ptCount val="144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</c:strCache>
            </c:strRef>
          </c:cat>
          <c:val>
            <c:numRef>
              <c:f>Arabicas!$B$49:$B$192</c:f>
              <c:numCache>
                <c:ptCount val="144"/>
                <c:pt idx="0">
                  <c:v>91.55</c:v>
                </c:pt>
                <c:pt idx="1">
                  <c:v>94.21</c:v>
                </c:pt>
                <c:pt idx="2">
                  <c:v>99.36</c:v>
                </c:pt>
                <c:pt idx="3">
                  <c:v>97.27</c:v>
                </c:pt>
                <c:pt idx="4">
                  <c:v>91.51</c:v>
                </c:pt>
                <c:pt idx="5">
                  <c:v>90.18</c:v>
                </c:pt>
                <c:pt idx="6">
                  <c:v>88.02</c:v>
                </c:pt>
                <c:pt idx="7">
                  <c:v>88.09</c:v>
                </c:pt>
                <c:pt idx="8">
                  <c:v>91.95</c:v>
                </c:pt>
                <c:pt idx="9">
                  <c:v>82.88</c:v>
                </c:pt>
                <c:pt idx="10">
                  <c:v>82.43</c:v>
                </c:pt>
                <c:pt idx="11">
                  <c:v>79.7</c:v>
                </c:pt>
                <c:pt idx="12">
                  <c:v>78.4</c:v>
                </c:pt>
                <c:pt idx="13">
                  <c:v>71.75</c:v>
                </c:pt>
                <c:pt idx="14">
                  <c:v>73.67</c:v>
                </c:pt>
                <c:pt idx="15">
                  <c:v>69.55</c:v>
                </c:pt>
                <c:pt idx="16">
                  <c:v>64.93</c:v>
                </c:pt>
                <c:pt idx="17">
                  <c:v>64.1</c:v>
                </c:pt>
                <c:pt idx="18">
                  <c:v>62.5</c:v>
                </c:pt>
                <c:pt idx="19">
                  <c:v>56.49</c:v>
                </c:pt>
                <c:pt idx="20">
                  <c:v>56.18</c:v>
                </c:pt>
                <c:pt idx="21">
                  <c:v>64.77</c:v>
                </c:pt>
                <c:pt idx="22">
                  <c:v>71.72</c:v>
                </c:pt>
                <c:pt idx="23">
                  <c:v>81.52</c:v>
                </c:pt>
                <c:pt idx="24">
                  <c:v>71.61</c:v>
                </c:pt>
                <c:pt idx="25">
                  <c:v>72.45</c:v>
                </c:pt>
                <c:pt idx="26">
                  <c:v>67.07</c:v>
                </c:pt>
                <c:pt idx="27">
                  <c:v>59.77</c:v>
                </c:pt>
                <c:pt idx="28">
                  <c:v>67.35</c:v>
                </c:pt>
                <c:pt idx="29">
                  <c:v>68.13</c:v>
                </c:pt>
                <c:pt idx="30">
                  <c:v>76.4</c:v>
                </c:pt>
                <c:pt idx="31">
                  <c:v>84.18</c:v>
                </c:pt>
                <c:pt idx="32">
                  <c:v>86.58</c:v>
                </c:pt>
                <c:pt idx="33">
                  <c:v>83.02</c:v>
                </c:pt>
                <c:pt idx="34">
                  <c:v>85.56</c:v>
                </c:pt>
                <c:pt idx="35">
                  <c:v>87.33</c:v>
                </c:pt>
                <c:pt idx="36">
                  <c:v>85.85</c:v>
                </c:pt>
                <c:pt idx="37">
                  <c:v>93.04</c:v>
                </c:pt>
                <c:pt idx="38">
                  <c:v>93.23</c:v>
                </c:pt>
                <c:pt idx="39">
                  <c:v>97.53</c:v>
                </c:pt>
                <c:pt idx="40">
                  <c:v>133.9</c:v>
                </c:pt>
                <c:pt idx="41">
                  <c:v>151.85</c:v>
                </c:pt>
                <c:pt idx="42">
                  <c:v>222.75</c:v>
                </c:pt>
                <c:pt idx="43">
                  <c:v>210.61</c:v>
                </c:pt>
                <c:pt idx="44">
                  <c:v>231.52</c:v>
                </c:pt>
                <c:pt idx="45">
                  <c:v>206.07</c:v>
                </c:pt>
                <c:pt idx="46">
                  <c:v>186.96</c:v>
                </c:pt>
                <c:pt idx="47">
                  <c:v>173.94</c:v>
                </c:pt>
                <c:pt idx="48">
                  <c:v>177.23</c:v>
                </c:pt>
                <c:pt idx="49">
                  <c:v>175.07</c:v>
                </c:pt>
                <c:pt idx="50">
                  <c:v>185.75</c:v>
                </c:pt>
                <c:pt idx="51">
                  <c:v>180.3</c:v>
                </c:pt>
                <c:pt idx="52">
                  <c:v>177.18</c:v>
                </c:pt>
                <c:pt idx="53">
                  <c:v>170.89</c:v>
                </c:pt>
                <c:pt idx="54">
                  <c:v>157.22</c:v>
                </c:pt>
                <c:pt idx="55">
                  <c:v>163.21</c:v>
                </c:pt>
                <c:pt idx="56">
                  <c:v>141.49</c:v>
                </c:pt>
                <c:pt idx="57">
                  <c:v>132.08</c:v>
                </c:pt>
                <c:pt idx="58">
                  <c:v>129.09</c:v>
                </c:pt>
                <c:pt idx="59">
                  <c:v>110.47</c:v>
                </c:pt>
                <c:pt idx="60">
                  <c:v>119.08</c:v>
                </c:pt>
                <c:pt idx="61">
                  <c:v>134.94</c:v>
                </c:pt>
                <c:pt idx="62">
                  <c:v>130.6</c:v>
                </c:pt>
                <c:pt idx="63">
                  <c:v>134.31</c:v>
                </c:pt>
                <c:pt idx="64">
                  <c:v>142.56</c:v>
                </c:pt>
                <c:pt idx="65">
                  <c:v>133.25</c:v>
                </c:pt>
                <c:pt idx="66">
                  <c:v>135.39</c:v>
                </c:pt>
                <c:pt idx="67">
                  <c:v>137.68</c:v>
                </c:pt>
                <c:pt idx="68">
                  <c:v>123.3</c:v>
                </c:pt>
                <c:pt idx="69">
                  <c:v>127.77</c:v>
                </c:pt>
                <c:pt idx="70">
                  <c:v>129.41</c:v>
                </c:pt>
                <c:pt idx="71">
                  <c:v>126.41</c:v>
                </c:pt>
                <c:pt idx="72">
                  <c:v>146.18</c:v>
                </c:pt>
                <c:pt idx="73">
                  <c:v>188.62</c:v>
                </c:pt>
                <c:pt idx="74">
                  <c:v>212.96</c:v>
                </c:pt>
                <c:pt idx="75">
                  <c:v>199.22</c:v>
                </c:pt>
                <c:pt idx="76">
                  <c:v>318.5</c:v>
                </c:pt>
                <c:pt idx="77">
                  <c:v>227.15</c:v>
                </c:pt>
                <c:pt idx="78">
                  <c:v>190.57</c:v>
                </c:pt>
                <c:pt idx="79">
                  <c:v>193.46</c:v>
                </c:pt>
                <c:pt idx="80">
                  <c:v>196.29</c:v>
                </c:pt>
                <c:pt idx="81">
                  <c:v>169.4</c:v>
                </c:pt>
                <c:pt idx="82">
                  <c:v>161.38</c:v>
                </c:pt>
                <c:pt idx="83">
                  <c:v>183.32</c:v>
                </c:pt>
                <c:pt idx="84">
                  <c:v>184.21</c:v>
                </c:pt>
                <c:pt idx="85">
                  <c:v>190.59</c:v>
                </c:pt>
                <c:pt idx="86">
                  <c:v>166.07</c:v>
                </c:pt>
                <c:pt idx="87">
                  <c:v>158.17</c:v>
                </c:pt>
                <c:pt idx="88">
                  <c:v>146.33</c:v>
                </c:pt>
                <c:pt idx="89">
                  <c:v>135.83</c:v>
                </c:pt>
                <c:pt idx="90">
                  <c:v>125.03</c:v>
                </c:pt>
                <c:pt idx="91">
                  <c:v>129.45</c:v>
                </c:pt>
                <c:pt idx="92">
                  <c:v>117.56</c:v>
                </c:pt>
                <c:pt idx="93">
                  <c:v>115.01</c:v>
                </c:pt>
                <c:pt idx="94">
                  <c:v>121.74</c:v>
                </c:pt>
                <c:pt idx="95">
                  <c:v>123.96</c:v>
                </c:pt>
                <c:pt idx="96">
                  <c:v>123.07</c:v>
                </c:pt>
                <c:pt idx="97">
                  <c:v>116.92</c:v>
                </c:pt>
                <c:pt idx="98">
                  <c:v>117.05</c:v>
                </c:pt>
                <c:pt idx="99">
                  <c:v>114.02</c:v>
                </c:pt>
                <c:pt idx="100">
                  <c:v>123.95</c:v>
                </c:pt>
                <c:pt idx="101">
                  <c:v>121.45</c:v>
                </c:pt>
                <c:pt idx="102">
                  <c:v>107.05</c:v>
                </c:pt>
                <c:pt idx="103">
                  <c:v>105.28</c:v>
                </c:pt>
                <c:pt idx="104">
                  <c:v>97.77</c:v>
                </c:pt>
                <c:pt idx="105">
                  <c:v>103.69</c:v>
                </c:pt>
                <c:pt idx="106">
                  <c:v>126.76</c:v>
                </c:pt>
                <c:pt idx="107">
                  <c:v>140.35</c:v>
                </c:pt>
                <c:pt idx="108">
                  <c:v>130.13</c:v>
                </c:pt>
                <c:pt idx="109">
                  <c:v>124.73</c:v>
                </c:pt>
                <c:pt idx="110">
                  <c:v>119.51</c:v>
                </c:pt>
                <c:pt idx="111">
                  <c:v>112.67</c:v>
                </c:pt>
                <c:pt idx="112">
                  <c:v>110.31</c:v>
                </c:pt>
                <c:pt idx="113">
                  <c:v>100.3</c:v>
                </c:pt>
                <c:pt idx="114">
                  <c:v>101.67</c:v>
                </c:pt>
                <c:pt idx="115">
                  <c:v>91.87</c:v>
                </c:pt>
                <c:pt idx="116">
                  <c:v>89.98</c:v>
                </c:pt>
                <c:pt idx="117">
                  <c:v>90.25</c:v>
                </c:pt>
                <c:pt idx="118">
                  <c:v>84.01</c:v>
                </c:pt>
                <c:pt idx="119">
                  <c:v>75.81</c:v>
                </c:pt>
                <c:pt idx="120">
                  <c:v>75.33</c:v>
                </c:pt>
                <c:pt idx="121">
                  <c:v>76.7</c:v>
                </c:pt>
                <c:pt idx="122">
                  <c:v>76.94</c:v>
                </c:pt>
                <c:pt idx="123">
                  <c:v>78.25</c:v>
                </c:pt>
                <c:pt idx="124">
                  <c:v>80.92</c:v>
                </c:pt>
                <c:pt idx="125">
                  <c:v>74.38</c:v>
                </c:pt>
                <c:pt idx="126">
                  <c:v>69.7</c:v>
                </c:pt>
                <c:pt idx="127">
                  <c:v>73.5</c:v>
                </c:pt>
                <c:pt idx="128">
                  <c:v>68.8</c:v>
                </c:pt>
                <c:pt idx="129">
                  <c:v>62.88</c:v>
                </c:pt>
                <c:pt idx="130">
                  <c:v>64.89</c:v>
                </c:pt>
                <c:pt idx="131">
                  <c:v>62.33</c:v>
                </c:pt>
                <c:pt idx="132">
                  <c:v>62.51</c:v>
                </c:pt>
                <c:pt idx="133">
                  <c:v>62.67</c:v>
                </c:pt>
                <c:pt idx="134">
                  <c:v>68.27</c:v>
                </c:pt>
                <c:pt idx="135">
                  <c:v>69.76</c:v>
                </c:pt>
                <c:pt idx="136">
                  <c:v>65.95</c:v>
                </c:pt>
                <c:pt idx="137">
                  <c:v>62.94</c:v>
                </c:pt>
                <c:pt idx="138">
                  <c:v>60.6</c:v>
                </c:pt>
                <c:pt idx="139">
                  <c:v>58.1</c:v>
                </c:pt>
                <c:pt idx="140">
                  <c:v>64.15</c:v>
                </c:pt>
                <c:pt idx="141">
                  <c:v>67.92</c:v>
                </c:pt>
                <c:pt idx="142">
                  <c:v>70.7</c:v>
                </c:pt>
                <c:pt idx="143">
                  <c:v>65.38</c:v>
                </c:pt>
              </c:numCache>
            </c:numRef>
          </c:val>
          <c:smooth val="0"/>
        </c:ser>
        <c:marker val="1"/>
        <c:axId val="61487540"/>
        <c:axId val="16516949"/>
      </c:lineChart>
      <c:dateAx>
        <c:axId val="6148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949"/>
        <c:crosses val="autoZero"/>
        <c:auto val="0"/>
        <c:noMultiLvlLbl val="0"/>
      </c:dateAx>
      <c:valAx>
        <c:axId val="16516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 cents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487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2
ICO Indicator Prices for Robusta Coffee Beans: 1991-2002 
(US cents per pound)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Robustas!$A$49:$A$192</c:f>
              <c:strCache>
                <c:ptCount val="144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</c:strCache>
            </c:strRef>
          </c:cat>
          <c:val>
            <c:numRef>
              <c:f>Robustas!$B$49:$B$192</c:f>
              <c:numCache>
                <c:ptCount val="144"/>
                <c:pt idx="0">
                  <c:v>52.83</c:v>
                </c:pt>
                <c:pt idx="1">
                  <c:v>51.87</c:v>
                </c:pt>
                <c:pt idx="2">
                  <c:v>51.37</c:v>
                </c:pt>
                <c:pt idx="3">
                  <c:v>50.93</c:v>
                </c:pt>
                <c:pt idx="4">
                  <c:v>47.06</c:v>
                </c:pt>
                <c:pt idx="5">
                  <c:v>45.38</c:v>
                </c:pt>
                <c:pt idx="6">
                  <c:v>45.38</c:v>
                </c:pt>
                <c:pt idx="7">
                  <c:v>44.9</c:v>
                </c:pt>
                <c:pt idx="8">
                  <c:v>46.66</c:v>
                </c:pt>
                <c:pt idx="9">
                  <c:v>45.88</c:v>
                </c:pt>
                <c:pt idx="10">
                  <c:v>50.4</c:v>
                </c:pt>
                <c:pt idx="11">
                  <c:v>50.79</c:v>
                </c:pt>
                <c:pt idx="12">
                  <c:v>48.83</c:v>
                </c:pt>
                <c:pt idx="13">
                  <c:v>42.57</c:v>
                </c:pt>
                <c:pt idx="14">
                  <c:v>42.59</c:v>
                </c:pt>
                <c:pt idx="15">
                  <c:v>41.36</c:v>
                </c:pt>
                <c:pt idx="16">
                  <c:v>37.68</c:v>
                </c:pt>
                <c:pt idx="17">
                  <c:v>37.17</c:v>
                </c:pt>
                <c:pt idx="18">
                  <c:v>39.19</c:v>
                </c:pt>
                <c:pt idx="19">
                  <c:v>38.85</c:v>
                </c:pt>
                <c:pt idx="20">
                  <c:v>40.98</c:v>
                </c:pt>
                <c:pt idx="21">
                  <c:v>44.19</c:v>
                </c:pt>
                <c:pt idx="22">
                  <c:v>47.67</c:v>
                </c:pt>
                <c:pt idx="23">
                  <c:v>50.81</c:v>
                </c:pt>
                <c:pt idx="24">
                  <c:v>46.9</c:v>
                </c:pt>
                <c:pt idx="25">
                  <c:v>46.99</c:v>
                </c:pt>
                <c:pt idx="26">
                  <c:v>45.9</c:v>
                </c:pt>
                <c:pt idx="27">
                  <c:v>44.88</c:v>
                </c:pt>
                <c:pt idx="28">
                  <c:v>46.17</c:v>
                </c:pt>
                <c:pt idx="29">
                  <c:v>46.57</c:v>
                </c:pt>
                <c:pt idx="30">
                  <c:v>49.4</c:v>
                </c:pt>
                <c:pt idx="31">
                  <c:v>58.46</c:v>
                </c:pt>
                <c:pt idx="32">
                  <c:v>62.5</c:v>
                </c:pt>
                <c:pt idx="33">
                  <c:v>58.92</c:v>
                </c:pt>
                <c:pt idx="34">
                  <c:v>61.46</c:v>
                </c:pt>
                <c:pt idx="35">
                  <c:v>61.81</c:v>
                </c:pt>
                <c:pt idx="36">
                  <c:v>59.39</c:v>
                </c:pt>
                <c:pt idx="37">
                  <c:v>60.8</c:v>
                </c:pt>
                <c:pt idx="38">
                  <c:v>65.16</c:v>
                </c:pt>
                <c:pt idx="39">
                  <c:v>71.82</c:v>
                </c:pt>
                <c:pt idx="40">
                  <c:v>94.95</c:v>
                </c:pt>
                <c:pt idx="41">
                  <c:v>112.38</c:v>
                </c:pt>
                <c:pt idx="42">
                  <c:v>164</c:v>
                </c:pt>
                <c:pt idx="43">
                  <c:v>162.61</c:v>
                </c:pt>
                <c:pt idx="44">
                  <c:v>182.78</c:v>
                </c:pt>
                <c:pt idx="45">
                  <c:v>169.43</c:v>
                </c:pt>
                <c:pt idx="46">
                  <c:v>153.33</c:v>
                </c:pt>
                <c:pt idx="47">
                  <c:v>129.73</c:v>
                </c:pt>
                <c:pt idx="48">
                  <c:v>131.54</c:v>
                </c:pt>
                <c:pt idx="49">
                  <c:v>134.69</c:v>
                </c:pt>
                <c:pt idx="50">
                  <c:v>146.03</c:v>
                </c:pt>
                <c:pt idx="51">
                  <c:v>144.78</c:v>
                </c:pt>
                <c:pt idx="52">
                  <c:v>140.9</c:v>
                </c:pt>
                <c:pt idx="53">
                  <c:v>128.82</c:v>
                </c:pt>
                <c:pt idx="54">
                  <c:v>119.76</c:v>
                </c:pt>
                <c:pt idx="55">
                  <c:v>130.18</c:v>
                </c:pt>
                <c:pt idx="56">
                  <c:v>115.05</c:v>
                </c:pt>
                <c:pt idx="57">
                  <c:v>112.76</c:v>
                </c:pt>
                <c:pt idx="58">
                  <c:v>110.73</c:v>
                </c:pt>
                <c:pt idx="59">
                  <c:v>92.89</c:v>
                </c:pt>
                <c:pt idx="60">
                  <c:v>89.99</c:v>
                </c:pt>
                <c:pt idx="61">
                  <c:v>96.89</c:v>
                </c:pt>
                <c:pt idx="62">
                  <c:v>90.94</c:v>
                </c:pt>
                <c:pt idx="63">
                  <c:v>90.67</c:v>
                </c:pt>
                <c:pt idx="64">
                  <c:v>91.2</c:v>
                </c:pt>
                <c:pt idx="65">
                  <c:v>86.11</c:v>
                </c:pt>
                <c:pt idx="66">
                  <c:v>77.46</c:v>
                </c:pt>
                <c:pt idx="67">
                  <c:v>79.22</c:v>
                </c:pt>
                <c:pt idx="68">
                  <c:v>74.34</c:v>
                </c:pt>
                <c:pt idx="69">
                  <c:v>72.92</c:v>
                </c:pt>
                <c:pt idx="70">
                  <c:v>70.2</c:v>
                </c:pt>
                <c:pt idx="71">
                  <c:v>63.06</c:v>
                </c:pt>
                <c:pt idx="72">
                  <c:v>67.19</c:v>
                </c:pt>
                <c:pt idx="73">
                  <c:v>75.4</c:v>
                </c:pt>
                <c:pt idx="74">
                  <c:v>80.23</c:v>
                </c:pt>
                <c:pt idx="75">
                  <c:v>77.39</c:v>
                </c:pt>
                <c:pt idx="76">
                  <c:v>93.6</c:v>
                </c:pt>
                <c:pt idx="77">
                  <c:v>88.74</c:v>
                </c:pt>
                <c:pt idx="78">
                  <c:v>79.65</c:v>
                </c:pt>
                <c:pt idx="79">
                  <c:v>74.45</c:v>
                </c:pt>
                <c:pt idx="80">
                  <c:v>75.15</c:v>
                </c:pt>
                <c:pt idx="81">
                  <c:v>74.52</c:v>
                </c:pt>
                <c:pt idx="82">
                  <c:v>76.04</c:v>
                </c:pt>
                <c:pt idx="83">
                  <c:v>82.6</c:v>
                </c:pt>
                <c:pt idx="84">
                  <c:v>83.41</c:v>
                </c:pt>
                <c:pt idx="85">
                  <c:v>83.36</c:v>
                </c:pt>
                <c:pt idx="86">
                  <c:v>82.19</c:v>
                </c:pt>
                <c:pt idx="87">
                  <c:v>88.97</c:v>
                </c:pt>
                <c:pt idx="88">
                  <c:v>90.74</c:v>
                </c:pt>
                <c:pt idx="89">
                  <c:v>82.73</c:v>
                </c:pt>
                <c:pt idx="90">
                  <c:v>77.04</c:v>
                </c:pt>
                <c:pt idx="91">
                  <c:v>79.29</c:v>
                </c:pt>
                <c:pt idx="92">
                  <c:v>79.8</c:v>
                </c:pt>
                <c:pt idx="93">
                  <c:v>80.3</c:v>
                </c:pt>
                <c:pt idx="94">
                  <c:v>80.16</c:v>
                </c:pt>
                <c:pt idx="95">
                  <c:v>84.06</c:v>
                </c:pt>
                <c:pt idx="96">
                  <c:v>82.29</c:v>
                </c:pt>
                <c:pt idx="97">
                  <c:v>79.23</c:v>
                </c:pt>
                <c:pt idx="98">
                  <c:v>73.42</c:v>
                </c:pt>
                <c:pt idx="99">
                  <c:v>69.32</c:v>
                </c:pt>
                <c:pt idx="100">
                  <c:v>67.94</c:v>
                </c:pt>
                <c:pt idx="101">
                  <c:v>65.59</c:v>
                </c:pt>
                <c:pt idx="102">
                  <c:v>61.56</c:v>
                </c:pt>
                <c:pt idx="103">
                  <c:v>63.07</c:v>
                </c:pt>
                <c:pt idx="104">
                  <c:v>59.57</c:v>
                </c:pt>
                <c:pt idx="105">
                  <c:v>58.52</c:v>
                </c:pt>
                <c:pt idx="106">
                  <c:v>63.05</c:v>
                </c:pt>
                <c:pt idx="107">
                  <c:v>66.79</c:v>
                </c:pt>
                <c:pt idx="108">
                  <c:v>53.18</c:v>
                </c:pt>
                <c:pt idx="109">
                  <c:v>48.86</c:v>
                </c:pt>
                <c:pt idx="110">
                  <c:v>46.25</c:v>
                </c:pt>
                <c:pt idx="111">
                  <c:v>44.45</c:v>
                </c:pt>
                <c:pt idx="112">
                  <c:v>44.32</c:v>
                </c:pt>
                <c:pt idx="113">
                  <c:v>42.68</c:v>
                </c:pt>
                <c:pt idx="114">
                  <c:v>40.82</c:v>
                </c:pt>
                <c:pt idx="115">
                  <c:v>38.25</c:v>
                </c:pt>
                <c:pt idx="116">
                  <c:v>38.83</c:v>
                </c:pt>
                <c:pt idx="117">
                  <c:v>36.14</c:v>
                </c:pt>
                <c:pt idx="118">
                  <c:v>32.81</c:v>
                </c:pt>
                <c:pt idx="119">
                  <c:v>30.38</c:v>
                </c:pt>
                <c:pt idx="120">
                  <c:v>32.4</c:v>
                </c:pt>
                <c:pt idx="121">
                  <c:v>31.58</c:v>
                </c:pt>
                <c:pt idx="122">
                  <c:v>30.52</c:v>
                </c:pt>
                <c:pt idx="123">
                  <c:v>28.49</c:v>
                </c:pt>
                <c:pt idx="124">
                  <c:v>29.54</c:v>
                </c:pt>
                <c:pt idx="125">
                  <c:v>29.17</c:v>
                </c:pt>
                <c:pt idx="126">
                  <c:v>27.43</c:v>
                </c:pt>
                <c:pt idx="127">
                  <c:v>25.82</c:v>
                </c:pt>
                <c:pt idx="128">
                  <c:v>24.27</c:v>
                </c:pt>
                <c:pt idx="129">
                  <c:v>23.24</c:v>
                </c:pt>
                <c:pt idx="130">
                  <c:v>23.68</c:v>
                </c:pt>
                <c:pt idx="131">
                  <c:v>24.35</c:v>
                </c:pt>
                <c:pt idx="132">
                  <c:v>22.81</c:v>
                </c:pt>
                <c:pt idx="133">
                  <c:v>24.37</c:v>
                </c:pt>
                <c:pt idx="134">
                  <c:v>29.1</c:v>
                </c:pt>
                <c:pt idx="135">
                  <c:v>29.34</c:v>
                </c:pt>
                <c:pt idx="136">
                  <c:v>28.32</c:v>
                </c:pt>
                <c:pt idx="137">
                  <c:v>28.42</c:v>
                </c:pt>
                <c:pt idx="138">
                  <c:v>28.6</c:v>
                </c:pt>
                <c:pt idx="139">
                  <c:v>27.88</c:v>
                </c:pt>
                <c:pt idx="140">
                  <c:v>32.08</c:v>
                </c:pt>
                <c:pt idx="141">
                  <c:v>33.33</c:v>
                </c:pt>
                <c:pt idx="142">
                  <c:v>37.93</c:v>
                </c:pt>
                <c:pt idx="143">
                  <c:v>38.06</c:v>
                </c:pt>
              </c:numCache>
            </c:numRef>
          </c:val>
          <c:smooth val="0"/>
        </c:ser>
        <c:axId val="14434814"/>
        <c:axId val="62804463"/>
      </c:lineChart>
      <c:date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auto val="0"/>
        <c:noMultiLvlLbl val="0"/>
      </c:dateAx>
      <c:valAx>
        <c:axId val="6280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 cents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4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16" customWidth="1"/>
    <col min="2" max="4" width="10.7109375" style="16" customWidth="1"/>
    <col min="5" max="5" width="10.7109375" style="22" customWidth="1"/>
    <col min="6" max="6" width="10.7109375" style="23" customWidth="1"/>
    <col min="7" max="8" width="10.7109375" style="16" customWidth="1"/>
    <col min="9" max="15" width="9.28125" style="16" bestFit="1" customWidth="1"/>
    <col min="16" max="16384" width="9.140625" style="16" customWidth="1"/>
  </cols>
  <sheetData>
    <row r="1" spans="1:8" ht="13.5" thickBot="1">
      <c r="A1" s="17" t="s">
        <v>182</v>
      </c>
      <c r="B1" s="17">
        <v>1999</v>
      </c>
      <c r="C1" s="17">
        <v>2000</v>
      </c>
      <c r="D1" s="17">
        <v>2001</v>
      </c>
      <c r="E1" s="17">
        <v>2002</v>
      </c>
      <c r="F1" s="96">
        <v>2003</v>
      </c>
      <c r="G1" s="97">
        <v>2004</v>
      </c>
      <c r="H1" s="97">
        <v>2005</v>
      </c>
    </row>
    <row r="2" spans="1:8" ht="12.75">
      <c r="A2" s="16" t="s">
        <v>109</v>
      </c>
      <c r="B2" s="129">
        <v>32459</v>
      </c>
      <c r="C2" s="129">
        <v>42013</v>
      </c>
      <c r="D2" s="129">
        <v>47771</v>
      </c>
      <c r="E2" s="129">
        <v>50032</v>
      </c>
      <c r="F2" s="129"/>
      <c r="G2" s="129"/>
      <c r="H2" s="129"/>
    </row>
    <row r="3" spans="1:8" ht="13.5" thickBot="1">
      <c r="A3" s="16" t="s">
        <v>44</v>
      </c>
      <c r="B3" s="130">
        <v>18162</v>
      </c>
      <c r="C3" s="130">
        <v>23897</v>
      </c>
      <c r="D3" s="130">
        <v>26219</v>
      </c>
      <c r="E3" s="130">
        <v>26397</v>
      </c>
      <c r="F3" s="131"/>
      <c r="G3" s="131"/>
      <c r="H3" s="131"/>
    </row>
    <row r="4" spans="1:8" s="20" customFormat="1" ht="13.5">
      <c r="A4" s="20" t="s">
        <v>26</v>
      </c>
      <c r="B4" s="128">
        <v>14297</v>
      </c>
      <c r="C4" s="128">
        <v>18116</v>
      </c>
      <c r="D4" s="128">
        <v>21552</v>
      </c>
      <c r="E4" s="128">
        <v>23635</v>
      </c>
      <c r="F4" s="128"/>
      <c r="G4" s="128"/>
      <c r="H4" s="128"/>
    </row>
    <row r="5" spans="1:8" ht="12.75">
      <c r="A5" s="16" t="s">
        <v>43</v>
      </c>
      <c r="B5" s="132">
        <v>8207</v>
      </c>
      <c r="C5" s="132">
        <v>10185</v>
      </c>
      <c r="D5" s="132">
        <v>11716</v>
      </c>
      <c r="E5" s="132">
        <v>12581</v>
      </c>
      <c r="F5" s="132"/>
      <c r="G5" s="132"/>
      <c r="H5" s="132"/>
    </row>
    <row r="6" spans="1:8" ht="12.75">
      <c r="A6" s="16" t="s">
        <v>40</v>
      </c>
      <c r="B6" s="129">
        <v>2331</v>
      </c>
      <c r="C6" s="129">
        <v>2944</v>
      </c>
      <c r="D6" s="129">
        <v>3486</v>
      </c>
      <c r="E6" s="129">
        <v>3745</v>
      </c>
      <c r="F6" s="129"/>
      <c r="G6" s="129"/>
      <c r="H6" s="129"/>
    </row>
    <row r="7" spans="1:8" ht="13.5" thickBot="1">
      <c r="A7" s="16" t="s">
        <v>3</v>
      </c>
      <c r="B7" s="130">
        <v>1006</v>
      </c>
      <c r="C7" s="130">
        <v>1316</v>
      </c>
      <c r="D7" s="130">
        <v>1525</v>
      </c>
      <c r="E7" s="130">
        <v>1642</v>
      </c>
      <c r="F7" s="131"/>
      <c r="G7" s="131"/>
      <c r="H7" s="131"/>
    </row>
    <row r="8" spans="1:8" s="20" customFormat="1" ht="13.5">
      <c r="A8" s="20" t="s">
        <v>74</v>
      </c>
      <c r="B8" s="133">
        <v>2753</v>
      </c>
      <c r="C8" s="133">
        <v>3671</v>
      </c>
      <c r="D8" s="133">
        <v>4825</v>
      </c>
      <c r="E8" s="133">
        <v>5667</v>
      </c>
      <c r="F8" s="133"/>
      <c r="G8" s="133"/>
      <c r="H8" s="133"/>
    </row>
    <row r="9" spans="1:8" ht="12.75">
      <c r="A9" s="16" t="s">
        <v>30</v>
      </c>
      <c r="B9" s="129">
        <v>11</v>
      </c>
      <c r="C9" s="129">
        <v>13</v>
      </c>
      <c r="D9" s="129">
        <v>9</v>
      </c>
      <c r="E9" s="129">
        <v>8</v>
      </c>
      <c r="F9" s="129"/>
      <c r="G9" s="129"/>
      <c r="H9" s="129"/>
    </row>
    <row r="10" spans="1:8" ht="13.5" thickBot="1">
      <c r="A10" s="16" t="s">
        <v>0</v>
      </c>
      <c r="B10" s="130">
        <v>272</v>
      </c>
      <c r="C10" s="130">
        <v>307</v>
      </c>
      <c r="D10" s="130">
        <v>227</v>
      </c>
      <c r="E10" s="130">
        <v>264</v>
      </c>
      <c r="F10" s="130"/>
      <c r="G10" s="130"/>
      <c r="H10" s="130"/>
    </row>
    <row r="11" spans="1:8" s="20" customFormat="1" ht="13.5">
      <c r="A11" s="20" t="s">
        <v>25</v>
      </c>
      <c r="B11" s="134">
        <v>2492</v>
      </c>
      <c r="C11" s="134">
        <v>3377</v>
      </c>
      <c r="D11" s="134">
        <v>4607</v>
      </c>
      <c r="E11" s="134">
        <v>5411</v>
      </c>
      <c r="F11" s="135"/>
      <c r="G11" s="135"/>
      <c r="H11" s="135"/>
    </row>
    <row r="12" spans="1:8" ht="13.5" thickBot="1">
      <c r="A12" s="16" t="s">
        <v>1</v>
      </c>
      <c r="B12" s="130">
        <v>946</v>
      </c>
      <c r="C12" s="130">
        <v>1127</v>
      </c>
      <c r="D12" s="130">
        <v>1840</v>
      </c>
      <c r="E12" s="130">
        <v>2159</v>
      </c>
      <c r="F12" s="131"/>
      <c r="G12" s="131"/>
      <c r="H12" s="131"/>
    </row>
    <row r="13" spans="1:8" s="15" customFormat="1" ht="13.5" thickBot="1">
      <c r="A13" s="15" t="s">
        <v>2</v>
      </c>
      <c r="B13" s="136">
        <v>1546</v>
      </c>
      <c r="C13" s="136">
        <v>2250</v>
      </c>
      <c r="D13" s="136">
        <v>2767</v>
      </c>
      <c r="E13" s="137">
        <v>3252</v>
      </c>
      <c r="F13" s="138"/>
      <c r="G13" s="138"/>
      <c r="H13" s="138"/>
    </row>
    <row r="14" spans="2:8" ht="13.5" thickTop="1">
      <c r="B14" s="124"/>
      <c r="C14" s="124"/>
      <c r="D14" s="124"/>
      <c r="E14" s="125"/>
      <c r="F14" s="126"/>
      <c r="G14" s="126"/>
      <c r="H14" s="126"/>
    </row>
    <row r="15" spans="1:8" s="20" customFormat="1" ht="13.5">
      <c r="A15" s="20" t="s">
        <v>75</v>
      </c>
      <c r="B15" s="128">
        <v>3048</v>
      </c>
      <c r="C15" s="128">
        <v>3048</v>
      </c>
      <c r="D15" s="128">
        <v>3048</v>
      </c>
      <c r="E15" s="139">
        <v>3048</v>
      </c>
      <c r="F15" s="139"/>
      <c r="G15" s="139"/>
      <c r="H15" s="139"/>
    </row>
    <row r="16" spans="1:8" s="20" customFormat="1" ht="13.5">
      <c r="A16" s="20" t="s">
        <v>76</v>
      </c>
      <c r="B16" s="141">
        <v>0.51</v>
      </c>
      <c r="C16" s="141">
        <v>0.74</v>
      </c>
      <c r="D16" s="141">
        <v>0.91</v>
      </c>
      <c r="E16" s="142">
        <v>1.07</v>
      </c>
      <c r="F16" s="141"/>
      <c r="G16" s="141"/>
      <c r="H16" s="141"/>
    </row>
    <row r="17" spans="2:8" s="20" customFormat="1" ht="13.5">
      <c r="B17" s="140"/>
      <c r="C17" s="140"/>
      <c r="D17" s="140"/>
      <c r="E17" s="140"/>
      <c r="F17" s="140"/>
      <c r="G17" s="140"/>
      <c r="H17" s="140"/>
    </row>
    <row r="18" spans="1:8" s="20" customFormat="1" ht="13.5">
      <c r="A18" s="20" t="s">
        <v>41</v>
      </c>
      <c r="B18" s="133">
        <v>307</v>
      </c>
      <c r="C18" s="133">
        <v>338</v>
      </c>
      <c r="D18" s="133">
        <v>372</v>
      </c>
      <c r="E18" s="133">
        <v>409</v>
      </c>
      <c r="F18" s="133"/>
      <c r="G18" s="133"/>
      <c r="H18" s="133"/>
    </row>
    <row r="20" spans="1:8" ht="13.5" thickBot="1">
      <c r="A20" s="17" t="s">
        <v>181</v>
      </c>
      <c r="B20" s="17">
        <v>1999</v>
      </c>
      <c r="C20" s="17">
        <v>2000</v>
      </c>
      <c r="D20" s="17">
        <v>2001</v>
      </c>
      <c r="E20" s="17">
        <v>2002</v>
      </c>
      <c r="F20" s="96">
        <v>2003</v>
      </c>
      <c r="G20" s="96">
        <v>2004</v>
      </c>
      <c r="H20" s="96">
        <v>2005</v>
      </c>
    </row>
    <row r="21" spans="1:8" ht="13.5">
      <c r="A21" s="27" t="s">
        <v>13</v>
      </c>
      <c r="B21" s="143"/>
      <c r="C21" s="143"/>
      <c r="D21" s="143"/>
      <c r="E21" s="143"/>
      <c r="F21" s="126"/>
      <c r="G21" s="126"/>
      <c r="H21" s="126"/>
    </row>
    <row r="22" spans="1:8" ht="12.75">
      <c r="A22" s="16" t="s">
        <v>27</v>
      </c>
      <c r="B22" s="132">
        <v>207</v>
      </c>
      <c r="C22" s="132">
        <v>245</v>
      </c>
      <c r="D22" s="132">
        <v>490</v>
      </c>
      <c r="E22" s="129">
        <v>400</v>
      </c>
      <c r="F22" s="144"/>
      <c r="G22" s="144"/>
      <c r="H22" s="144"/>
    </row>
    <row r="23" spans="1:8" ht="12.75">
      <c r="A23" s="16" t="s">
        <v>28</v>
      </c>
      <c r="B23" s="132">
        <v>0</v>
      </c>
      <c r="C23" s="132">
        <v>0</v>
      </c>
      <c r="D23" s="132">
        <v>0</v>
      </c>
      <c r="E23" s="129">
        <v>0</v>
      </c>
      <c r="F23" s="144"/>
      <c r="G23" s="144"/>
      <c r="H23" s="144"/>
    </row>
    <row r="24" spans="1:8" ht="12.75">
      <c r="A24" s="16" t="s">
        <v>7</v>
      </c>
      <c r="B24" s="124">
        <v>3112</v>
      </c>
      <c r="C24" s="124">
        <v>4727</v>
      </c>
      <c r="D24" s="124">
        <v>5615</v>
      </c>
      <c r="E24" s="124">
        <v>6831</v>
      </c>
      <c r="F24" s="126"/>
      <c r="G24" s="126"/>
      <c r="H24" s="126"/>
    </row>
    <row r="25" spans="1:8" ht="12.75">
      <c r="A25" s="16" t="s">
        <v>8</v>
      </c>
      <c r="B25" s="124">
        <v>2705</v>
      </c>
      <c r="C25" s="124">
        <v>3674</v>
      </c>
      <c r="D25" s="124">
        <v>4168</v>
      </c>
      <c r="E25" s="124">
        <v>4468</v>
      </c>
      <c r="F25" s="126"/>
      <c r="G25" s="126"/>
      <c r="H25" s="126"/>
    </row>
    <row r="26" spans="1:8" ht="13.5" thickBot="1">
      <c r="A26" s="16" t="s">
        <v>9</v>
      </c>
      <c r="B26" s="130">
        <v>617</v>
      </c>
      <c r="C26" s="130">
        <v>381</v>
      </c>
      <c r="D26" s="130">
        <v>1094</v>
      </c>
      <c r="E26" s="130">
        <v>932</v>
      </c>
      <c r="F26" s="131"/>
      <c r="G26" s="131"/>
      <c r="H26" s="131"/>
    </row>
    <row r="27" spans="1:8" s="20" customFormat="1" ht="13.5">
      <c r="A27" s="20" t="s">
        <v>24</v>
      </c>
      <c r="B27" s="128">
        <v>6641</v>
      </c>
      <c r="C27" s="128">
        <v>9027</v>
      </c>
      <c r="D27" s="128">
        <v>11367</v>
      </c>
      <c r="E27" s="139">
        <v>12631</v>
      </c>
      <c r="F27" s="145"/>
      <c r="G27" s="145"/>
      <c r="H27" s="145"/>
    </row>
    <row r="28" spans="2:8" ht="12.75">
      <c r="B28" s="124"/>
      <c r="C28" s="124"/>
      <c r="D28" s="124"/>
      <c r="E28" s="125"/>
      <c r="F28" s="126"/>
      <c r="G28" s="124"/>
      <c r="H28" s="124"/>
    </row>
    <row r="29" spans="1:8" ht="12.75">
      <c r="A29" s="16" t="s">
        <v>10</v>
      </c>
      <c r="B29" s="132">
        <v>9073</v>
      </c>
      <c r="C29" s="132">
        <v>10735</v>
      </c>
      <c r="D29" s="132">
        <v>13920</v>
      </c>
      <c r="E29" s="132">
        <v>17981</v>
      </c>
      <c r="F29" s="132"/>
      <c r="G29" s="132"/>
      <c r="H29" s="132"/>
    </row>
    <row r="30" spans="1:8" ht="13.5" thickBot="1">
      <c r="A30" s="16" t="s">
        <v>11</v>
      </c>
      <c r="B30" s="130">
        <v>3980</v>
      </c>
      <c r="C30" s="130">
        <v>5296</v>
      </c>
      <c r="D30" s="130">
        <v>6821</v>
      </c>
      <c r="E30" s="130">
        <v>8463</v>
      </c>
      <c r="F30" s="130"/>
      <c r="G30" s="130"/>
      <c r="H30" s="130"/>
    </row>
    <row r="31" spans="1:8" s="20" customFormat="1" ht="13.5">
      <c r="A31" s="20" t="s">
        <v>23</v>
      </c>
      <c r="B31" s="133">
        <v>5093</v>
      </c>
      <c r="C31" s="133">
        <v>5439</v>
      </c>
      <c r="D31" s="133">
        <v>7099</v>
      </c>
      <c r="E31" s="133">
        <v>9518</v>
      </c>
      <c r="F31" s="133"/>
      <c r="G31" s="133"/>
      <c r="H31" s="133"/>
    </row>
    <row r="32" spans="1:8" ht="13.5" thickBot="1">
      <c r="A32" s="16" t="s">
        <v>99</v>
      </c>
      <c r="B32" s="127">
        <v>205</v>
      </c>
      <c r="C32" s="127">
        <v>422</v>
      </c>
      <c r="D32" s="127">
        <v>957</v>
      </c>
      <c r="E32" s="127">
        <v>1005</v>
      </c>
      <c r="F32" s="146"/>
      <c r="G32" s="146"/>
      <c r="H32" s="146"/>
    </row>
    <row r="33" spans="1:8" s="15" customFormat="1" ht="13.5" thickBot="1">
      <c r="A33" s="15" t="s">
        <v>12</v>
      </c>
      <c r="B33" s="147">
        <v>11939</v>
      </c>
      <c r="C33" s="147">
        <v>14888</v>
      </c>
      <c r="D33" s="147">
        <v>19423</v>
      </c>
      <c r="E33" s="147">
        <v>23154</v>
      </c>
      <c r="F33" s="147"/>
      <c r="G33" s="147"/>
      <c r="H33" s="147"/>
    </row>
    <row r="34" spans="2:8" ht="13.5" thickTop="1">
      <c r="B34" s="124"/>
      <c r="C34" s="124"/>
      <c r="D34" s="124"/>
      <c r="E34" s="125"/>
      <c r="F34" s="126"/>
      <c r="G34" s="124"/>
      <c r="H34" s="124"/>
    </row>
    <row r="35" spans="1:8" ht="13.5">
      <c r="A35" s="20" t="s">
        <v>19</v>
      </c>
      <c r="B35" s="124"/>
      <c r="C35" s="124"/>
      <c r="D35" s="124"/>
      <c r="E35" s="125"/>
      <c r="F35" s="126"/>
      <c r="G35" s="126"/>
      <c r="H35" s="126"/>
    </row>
    <row r="36" spans="1:8" ht="12.75">
      <c r="A36" s="16" t="s">
        <v>14</v>
      </c>
      <c r="B36" s="132">
        <v>2276</v>
      </c>
      <c r="C36" s="132">
        <v>3063</v>
      </c>
      <c r="D36" s="132">
        <v>3050</v>
      </c>
      <c r="E36" s="132">
        <v>3136</v>
      </c>
      <c r="F36" s="132"/>
      <c r="G36" s="132"/>
      <c r="H36" s="132"/>
    </row>
    <row r="37" spans="1:8" ht="12.75">
      <c r="A37" s="16" t="s">
        <v>15</v>
      </c>
      <c r="B37" s="129">
        <v>777</v>
      </c>
      <c r="C37" s="129">
        <v>1057</v>
      </c>
      <c r="D37" s="129">
        <v>1673</v>
      </c>
      <c r="E37" s="129">
        <v>1151</v>
      </c>
      <c r="F37" s="129"/>
      <c r="G37" s="129"/>
      <c r="H37" s="129"/>
    </row>
    <row r="38" spans="1:8" ht="12.75">
      <c r="A38" s="16" t="s">
        <v>95</v>
      </c>
      <c r="B38" s="129">
        <v>127</v>
      </c>
      <c r="C38" s="129">
        <v>127</v>
      </c>
      <c r="D38" s="129">
        <v>127</v>
      </c>
      <c r="E38" s="129">
        <v>127</v>
      </c>
      <c r="F38" s="129"/>
      <c r="G38" s="129"/>
      <c r="H38" s="129"/>
    </row>
    <row r="39" spans="1:8" ht="13.5" thickBot="1">
      <c r="A39" s="16" t="s">
        <v>102</v>
      </c>
      <c r="B39" s="130">
        <v>1434</v>
      </c>
      <c r="C39" s="130">
        <v>1381</v>
      </c>
      <c r="D39" s="130">
        <v>2928</v>
      </c>
      <c r="E39" s="130">
        <v>4324</v>
      </c>
      <c r="F39" s="130"/>
      <c r="G39" s="130"/>
      <c r="H39" s="130"/>
    </row>
    <row r="40" spans="1:8" s="20" customFormat="1" ht="13.5">
      <c r="A40" s="20" t="s">
        <v>22</v>
      </c>
      <c r="B40" s="133">
        <v>4614</v>
      </c>
      <c r="C40" s="133">
        <v>5628</v>
      </c>
      <c r="D40" s="133">
        <v>7778</v>
      </c>
      <c r="E40" s="133">
        <v>8738</v>
      </c>
      <c r="F40" s="133"/>
      <c r="G40" s="133"/>
      <c r="H40" s="133"/>
    </row>
    <row r="41" spans="1:8" ht="12.75">
      <c r="A41" s="16" t="s">
        <v>96</v>
      </c>
      <c r="B41" s="129">
        <v>1159</v>
      </c>
      <c r="C41" s="129">
        <v>1032</v>
      </c>
      <c r="D41" s="129">
        <v>905</v>
      </c>
      <c r="E41" s="129">
        <v>778</v>
      </c>
      <c r="F41" s="129"/>
      <c r="G41" s="129"/>
      <c r="H41" s="129"/>
    </row>
    <row r="42" spans="1:8" ht="13.5" thickBot="1">
      <c r="A42" s="16" t="s">
        <v>98</v>
      </c>
      <c r="B42" s="130">
        <v>325</v>
      </c>
      <c r="C42" s="130">
        <v>475</v>
      </c>
      <c r="D42" s="130">
        <v>592</v>
      </c>
      <c r="E42" s="130">
        <v>647</v>
      </c>
      <c r="F42" s="131"/>
      <c r="G42" s="131"/>
      <c r="H42" s="131"/>
    </row>
    <row r="43" spans="1:8" s="20" customFormat="1" ht="13.5">
      <c r="A43" s="20" t="s">
        <v>222</v>
      </c>
      <c r="B43" s="133">
        <v>6098</v>
      </c>
      <c r="C43" s="133">
        <v>7135</v>
      </c>
      <c r="D43" s="133">
        <v>9275</v>
      </c>
      <c r="E43" s="134">
        <v>10163</v>
      </c>
      <c r="F43" s="133"/>
      <c r="G43" s="133"/>
      <c r="H43" s="133"/>
    </row>
    <row r="44" spans="1:8" ht="12.75">
      <c r="A44" s="16" t="s">
        <v>16</v>
      </c>
      <c r="B44" s="132">
        <v>6558</v>
      </c>
      <c r="C44" s="132">
        <v>6558</v>
      </c>
      <c r="D44" s="132">
        <v>6558</v>
      </c>
      <c r="E44" s="129">
        <v>6558</v>
      </c>
      <c r="F44" s="144"/>
      <c r="G44" s="148"/>
      <c r="H44" s="148"/>
    </row>
    <row r="45" spans="1:8" ht="13.5" thickBot="1">
      <c r="A45" s="16" t="s">
        <v>17</v>
      </c>
      <c r="B45" s="130">
        <v>-717</v>
      </c>
      <c r="C45" s="130">
        <v>1195</v>
      </c>
      <c r="D45" s="130">
        <v>3590</v>
      </c>
      <c r="E45" s="130">
        <v>6433</v>
      </c>
      <c r="F45" s="130"/>
      <c r="G45" s="130"/>
      <c r="H45" s="130"/>
    </row>
    <row r="46" spans="1:8" s="20" customFormat="1" ht="14.25" thickBot="1">
      <c r="A46" s="20" t="s">
        <v>20</v>
      </c>
      <c r="B46" s="134">
        <v>5841</v>
      </c>
      <c r="C46" s="134">
        <v>7753</v>
      </c>
      <c r="D46" s="134">
        <v>10148</v>
      </c>
      <c r="E46" s="149">
        <v>12991</v>
      </c>
      <c r="F46" s="149"/>
      <c r="G46" s="149"/>
      <c r="H46" s="149"/>
    </row>
    <row r="47" spans="1:8" s="15" customFormat="1" ht="13.5" thickBot="1">
      <c r="A47" s="15" t="s">
        <v>18</v>
      </c>
      <c r="B47" s="137">
        <v>11939</v>
      </c>
      <c r="C47" s="137">
        <v>14888</v>
      </c>
      <c r="D47" s="137">
        <v>19423</v>
      </c>
      <c r="E47" s="137">
        <v>23154</v>
      </c>
      <c r="F47" s="137"/>
      <c r="G47" s="137"/>
      <c r="H47" s="137"/>
    </row>
    <row r="48" spans="2:8" s="15" customFormat="1" ht="13.5" thickTop="1">
      <c r="B48" s="98"/>
      <c r="C48" s="98"/>
      <c r="D48" s="98"/>
      <c r="E48" s="98"/>
      <c r="F48" s="99"/>
      <c r="G48" s="100"/>
      <c r="H48" s="100"/>
    </row>
    <row r="49" spans="1:8" s="15" customFormat="1" ht="12.75">
      <c r="A49" s="15" t="s">
        <v>100</v>
      </c>
      <c r="B49" s="98"/>
      <c r="C49" s="98"/>
      <c r="D49" s="98"/>
      <c r="E49" s="98"/>
      <c r="F49" s="98"/>
      <c r="G49" s="98"/>
      <c r="H49" s="98"/>
    </row>
    <row r="50" spans="1:8" s="15" customFormat="1" ht="13.5" thickBot="1">
      <c r="A50" s="15" t="s">
        <v>179</v>
      </c>
      <c r="B50" s="101"/>
      <c r="C50" s="101"/>
      <c r="D50" s="101"/>
      <c r="E50" s="101"/>
      <c r="F50" s="101"/>
      <c r="G50" s="101"/>
      <c r="H50" s="101"/>
    </row>
    <row r="51" spans="1:8" s="15" customFormat="1" ht="13.5" thickBot="1">
      <c r="A51" s="15" t="s">
        <v>101</v>
      </c>
      <c r="B51" s="73"/>
      <c r="C51" s="73"/>
      <c r="D51" s="73"/>
      <c r="E51" s="73"/>
      <c r="F51" s="73"/>
      <c r="G51" s="73"/>
      <c r="H51" s="73"/>
    </row>
    <row r="52" ht="13.5" thickTop="1"/>
    <row r="53" spans="1:8" s="17" customFormat="1" ht="13.5" thickBot="1">
      <c r="A53" s="17" t="s">
        <v>180</v>
      </c>
      <c r="B53" s="17">
        <v>1999</v>
      </c>
      <c r="C53" s="17">
        <v>2000</v>
      </c>
      <c r="D53" s="17">
        <v>2001</v>
      </c>
      <c r="E53" s="17">
        <v>2002</v>
      </c>
      <c r="F53" s="96">
        <v>2003</v>
      </c>
      <c r="G53" s="17">
        <v>2004</v>
      </c>
      <c r="H53" s="17">
        <v>2005</v>
      </c>
    </row>
    <row r="54" spans="1:8" ht="12.75">
      <c r="A54" s="30" t="s">
        <v>31</v>
      </c>
      <c r="B54" s="124"/>
      <c r="C54" s="124"/>
      <c r="D54" s="124"/>
      <c r="E54" s="125"/>
      <c r="F54" s="126"/>
      <c r="G54" s="124"/>
      <c r="H54" s="124"/>
    </row>
    <row r="55" spans="1:8" ht="12.75">
      <c r="A55" s="31" t="s">
        <v>2</v>
      </c>
      <c r="B55" s="124"/>
      <c r="C55" s="124">
        <v>2250</v>
      </c>
      <c r="D55" s="124">
        <v>2767</v>
      </c>
      <c r="E55" s="124">
        <v>3252</v>
      </c>
      <c r="F55" s="124"/>
      <c r="G55" s="124"/>
      <c r="H55" s="124"/>
    </row>
    <row r="56" spans="1:8" ht="12.75">
      <c r="A56" s="31" t="s">
        <v>32</v>
      </c>
      <c r="B56" s="124"/>
      <c r="C56" s="124">
        <v>1316</v>
      </c>
      <c r="D56" s="124">
        <v>1525</v>
      </c>
      <c r="E56" s="124">
        <v>1642</v>
      </c>
      <c r="F56" s="124"/>
      <c r="G56" s="124"/>
      <c r="H56" s="124"/>
    </row>
    <row r="57" spans="1:8" ht="12.75">
      <c r="A57" s="31" t="s">
        <v>156</v>
      </c>
      <c r="B57" s="124"/>
      <c r="C57" s="124">
        <v>-1615</v>
      </c>
      <c r="D57" s="124">
        <v>-888</v>
      </c>
      <c r="E57" s="124">
        <v>-1216</v>
      </c>
      <c r="F57" s="124"/>
      <c r="G57" s="124"/>
      <c r="H57" s="124"/>
    </row>
    <row r="58" spans="1:8" ht="12.75">
      <c r="A58" s="31" t="s">
        <v>157</v>
      </c>
      <c r="B58" s="124"/>
      <c r="C58" s="124">
        <v>-969</v>
      </c>
      <c r="D58" s="124">
        <v>-494</v>
      </c>
      <c r="E58" s="124">
        <v>-300</v>
      </c>
      <c r="F58" s="124"/>
      <c r="G58" s="124"/>
      <c r="H58" s="124"/>
    </row>
    <row r="59" spans="1:8" ht="12.75">
      <c r="A59" s="31" t="s">
        <v>158</v>
      </c>
      <c r="B59" s="124"/>
      <c r="C59" s="124">
        <v>236</v>
      </c>
      <c r="D59" s="124">
        <v>-713</v>
      </c>
      <c r="E59" s="124">
        <v>162</v>
      </c>
      <c r="F59" s="124"/>
      <c r="G59" s="124"/>
      <c r="H59" s="124"/>
    </row>
    <row r="60" spans="1:8" ht="12.75">
      <c r="A60" s="31" t="s">
        <v>159</v>
      </c>
      <c r="B60" s="124"/>
      <c r="C60" s="124">
        <v>787</v>
      </c>
      <c r="D60" s="124">
        <v>-13</v>
      </c>
      <c r="E60" s="124">
        <v>86</v>
      </c>
      <c r="F60" s="124"/>
      <c r="G60" s="124"/>
      <c r="H60" s="124"/>
    </row>
    <row r="61" spans="1:8" ht="12.75">
      <c r="A61" s="31" t="s">
        <v>160</v>
      </c>
      <c r="B61" s="125"/>
      <c r="C61" s="125">
        <v>280</v>
      </c>
      <c r="D61" s="125">
        <v>616</v>
      </c>
      <c r="E61" s="125">
        <v>-522</v>
      </c>
      <c r="F61" s="125"/>
      <c r="G61" s="125"/>
      <c r="H61" s="125"/>
    </row>
    <row r="62" spans="1:8" ht="13.5" thickBot="1">
      <c r="A62" s="31" t="s">
        <v>163</v>
      </c>
      <c r="B62" s="125"/>
      <c r="C62" s="127">
        <v>150</v>
      </c>
      <c r="D62" s="127">
        <v>117</v>
      </c>
      <c r="E62" s="127">
        <v>55</v>
      </c>
      <c r="F62" s="127"/>
      <c r="G62" s="127"/>
      <c r="H62" s="127"/>
    </row>
    <row r="63" spans="1:8" s="20" customFormat="1" ht="13.5">
      <c r="A63" s="32" t="s">
        <v>33</v>
      </c>
      <c r="B63" s="128"/>
      <c r="C63" s="128">
        <v>2435</v>
      </c>
      <c r="D63" s="128">
        <v>2917</v>
      </c>
      <c r="E63" s="128">
        <v>3159</v>
      </c>
      <c r="F63" s="128"/>
      <c r="G63" s="128"/>
      <c r="H63" s="128"/>
    </row>
    <row r="64" spans="2:8" ht="12.75">
      <c r="B64" s="124"/>
      <c r="C64" s="124"/>
      <c r="D64" s="124"/>
      <c r="E64" s="125"/>
      <c r="F64" s="126"/>
      <c r="G64" s="124"/>
      <c r="H64" s="124"/>
    </row>
    <row r="65" spans="1:8" ht="12.75">
      <c r="A65" s="15" t="s">
        <v>34</v>
      </c>
      <c r="B65" s="124"/>
      <c r="C65" s="124"/>
      <c r="D65" s="124"/>
      <c r="E65" s="125"/>
      <c r="F65" s="126"/>
      <c r="G65" s="124"/>
      <c r="H65" s="124"/>
    </row>
    <row r="66" spans="1:8" ht="12.75">
      <c r="A66" s="16" t="s">
        <v>42</v>
      </c>
      <c r="B66" s="124"/>
      <c r="C66" s="124">
        <v>-1662</v>
      </c>
      <c r="D66" s="124">
        <v>-3185</v>
      </c>
      <c r="E66" s="124">
        <v>-4061</v>
      </c>
      <c r="F66" s="124"/>
      <c r="G66" s="124"/>
      <c r="H66" s="124"/>
    </row>
    <row r="67" spans="1:8" ht="12.75">
      <c r="A67" s="16" t="s">
        <v>161</v>
      </c>
      <c r="B67" s="125"/>
      <c r="C67" s="125">
        <v>0</v>
      </c>
      <c r="D67" s="125">
        <v>0</v>
      </c>
      <c r="E67" s="125">
        <v>0</v>
      </c>
      <c r="F67" s="125"/>
      <c r="G67" s="125"/>
      <c r="H67" s="125"/>
    </row>
    <row r="68" spans="1:8" ht="13.5" thickBot="1">
      <c r="A68" s="16" t="s">
        <v>162</v>
      </c>
      <c r="B68" s="125"/>
      <c r="C68" s="127">
        <v>-217</v>
      </c>
      <c r="D68" s="127">
        <v>-535</v>
      </c>
      <c r="E68" s="127">
        <v>-48</v>
      </c>
      <c r="F68" s="127"/>
      <c r="G68" s="127"/>
      <c r="H68" s="127"/>
    </row>
    <row r="69" spans="1:8" s="20" customFormat="1" ht="13.5">
      <c r="A69" s="20" t="s">
        <v>35</v>
      </c>
      <c r="B69" s="128"/>
      <c r="C69" s="128">
        <v>-1879</v>
      </c>
      <c r="D69" s="128">
        <v>-3720</v>
      </c>
      <c r="E69" s="128">
        <v>-4109</v>
      </c>
      <c r="F69" s="128"/>
      <c r="G69" s="128"/>
      <c r="H69" s="128"/>
    </row>
    <row r="70" spans="2:8" ht="12.75">
      <c r="B70" s="124"/>
      <c r="C70" s="124"/>
      <c r="D70" s="124"/>
      <c r="E70" s="125"/>
      <c r="F70" s="126"/>
      <c r="G70" s="124"/>
      <c r="H70" s="124"/>
    </row>
    <row r="71" spans="1:8" ht="12.75">
      <c r="A71" s="15" t="s">
        <v>36</v>
      </c>
      <c r="B71" s="124"/>
      <c r="C71" s="124"/>
      <c r="D71" s="124"/>
      <c r="E71" s="125"/>
      <c r="F71" s="126"/>
      <c r="G71" s="124"/>
      <c r="H71" s="124"/>
    </row>
    <row r="72" spans="1:8" ht="12.75">
      <c r="A72" s="16" t="s">
        <v>164</v>
      </c>
      <c r="B72" s="124"/>
      <c r="C72" s="124">
        <v>-180</v>
      </c>
      <c r="D72" s="124">
        <v>1420</v>
      </c>
      <c r="E72" s="124">
        <v>1269</v>
      </c>
      <c r="F72" s="124"/>
      <c r="G72" s="124"/>
      <c r="H72" s="124"/>
    </row>
    <row r="73" spans="1:8" ht="12.75">
      <c r="A73" s="16" t="s">
        <v>165</v>
      </c>
      <c r="B73" s="124"/>
      <c r="C73" s="124">
        <v>0</v>
      </c>
      <c r="D73" s="124">
        <v>0</v>
      </c>
      <c r="E73" s="124">
        <v>0</v>
      </c>
      <c r="F73" s="124"/>
      <c r="G73" s="124"/>
      <c r="H73" s="124"/>
    </row>
    <row r="74" spans="1:8" ht="13.5" thickBot="1">
      <c r="A74" s="16" t="s">
        <v>166</v>
      </c>
      <c r="B74" s="125"/>
      <c r="C74" s="127">
        <v>-338</v>
      </c>
      <c r="D74" s="127">
        <v>-372</v>
      </c>
      <c r="E74" s="127">
        <v>-409</v>
      </c>
      <c r="F74" s="127"/>
      <c r="G74" s="127"/>
      <c r="H74" s="127"/>
    </row>
    <row r="75" spans="1:8" s="20" customFormat="1" ht="13.5">
      <c r="A75" s="20" t="s">
        <v>37</v>
      </c>
      <c r="B75" s="128"/>
      <c r="C75" s="128">
        <v>-518</v>
      </c>
      <c r="D75" s="128">
        <v>1048</v>
      </c>
      <c r="E75" s="128">
        <v>860</v>
      </c>
      <c r="F75" s="128"/>
      <c r="G75" s="128"/>
      <c r="H75" s="128"/>
    </row>
    <row r="76" spans="2:8" ht="12.75">
      <c r="B76" s="124"/>
      <c r="C76" s="124"/>
      <c r="D76" s="124"/>
      <c r="E76" s="125"/>
      <c r="F76" s="126"/>
      <c r="G76" s="124"/>
      <c r="H76" s="124"/>
    </row>
    <row r="77" spans="1:8" ht="12.75">
      <c r="A77" s="16" t="s">
        <v>38</v>
      </c>
      <c r="B77" s="124"/>
      <c r="C77" s="124">
        <v>38</v>
      </c>
      <c r="D77" s="124">
        <v>245</v>
      </c>
      <c r="E77" s="124">
        <v>-90</v>
      </c>
      <c r="F77" s="124"/>
      <c r="G77" s="124"/>
      <c r="H77" s="124"/>
    </row>
    <row r="78" spans="1:8" ht="12.75">
      <c r="A78" s="16" t="s">
        <v>39</v>
      </c>
      <c r="B78" s="124"/>
      <c r="C78" s="124">
        <v>38</v>
      </c>
      <c r="D78" s="124">
        <v>245</v>
      </c>
      <c r="E78" s="124">
        <v>-90</v>
      </c>
      <c r="F78" s="124"/>
      <c r="G78" s="124"/>
      <c r="H78" s="124"/>
    </row>
    <row r="80" spans="1:8" ht="13.5" thickBot="1">
      <c r="A80" s="17" t="s">
        <v>6</v>
      </c>
      <c r="B80" s="17">
        <v>1999</v>
      </c>
      <c r="C80" s="17">
        <v>2000</v>
      </c>
      <c r="D80" s="17">
        <v>2001</v>
      </c>
      <c r="E80" s="17">
        <v>2002</v>
      </c>
      <c r="F80" s="96">
        <v>2003</v>
      </c>
      <c r="G80" s="97">
        <v>2004</v>
      </c>
      <c r="H80" s="97">
        <v>2005</v>
      </c>
    </row>
    <row r="81" spans="1:9" ht="12.75">
      <c r="A81" s="28" t="s">
        <v>169</v>
      </c>
      <c r="B81" s="28"/>
      <c r="C81" s="28"/>
      <c r="D81" s="28"/>
      <c r="E81" s="28"/>
      <c r="I81" s="166"/>
    </row>
    <row r="82" spans="1:8" ht="12.75">
      <c r="A82" s="16" t="s">
        <v>109</v>
      </c>
      <c r="B82" s="144">
        <v>32459</v>
      </c>
      <c r="C82" s="144">
        <v>42013</v>
      </c>
      <c r="D82" s="144">
        <v>47771</v>
      </c>
      <c r="E82" s="144">
        <v>50032</v>
      </c>
      <c r="F82" s="132"/>
      <c r="G82" s="132"/>
      <c r="H82" s="132"/>
    </row>
    <row r="83" spans="1:8" ht="12.75">
      <c r="A83" s="16" t="s">
        <v>167</v>
      </c>
      <c r="B83" s="102">
        <v>4502</v>
      </c>
      <c r="C83" s="102">
        <v>5435</v>
      </c>
      <c r="D83" s="102">
        <v>6204</v>
      </c>
      <c r="E83" s="103">
        <v>6752</v>
      </c>
      <c r="F83" s="104"/>
      <c r="G83" s="104"/>
      <c r="H83" s="104"/>
    </row>
    <row r="84" spans="1:8" ht="12.75">
      <c r="A84" s="16" t="s">
        <v>168</v>
      </c>
      <c r="B84" s="150">
        <v>7.21</v>
      </c>
      <c r="C84" s="150">
        <v>7.73</v>
      </c>
      <c r="D84" s="150">
        <v>7.7</v>
      </c>
      <c r="E84" s="150">
        <v>7.41</v>
      </c>
      <c r="F84" s="151"/>
      <c r="G84" s="151"/>
      <c r="H84" s="151"/>
    </row>
    <row r="85" spans="2:8" ht="12.75">
      <c r="B85" s="38"/>
      <c r="C85" s="35"/>
      <c r="D85" s="35"/>
      <c r="E85" s="35"/>
      <c r="F85" s="35"/>
      <c r="G85" s="35"/>
      <c r="H85" s="35"/>
    </row>
    <row r="86" spans="2:6" ht="12.75">
      <c r="B86" s="36"/>
      <c r="C86" s="36"/>
      <c r="D86" s="36"/>
      <c r="E86" s="36"/>
      <c r="F86" s="104"/>
    </row>
    <row r="87" spans="1:6" ht="12.75">
      <c r="A87" s="15" t="s">
        <v>183</v>
      </c>
      <c r="B87" s="36"/>
      <c r="C87" s="36"/>
      <c r="D87" s="36"/>
      <c r="E87" s="36"/>
      <c r="F87" s="104"/>
    </row>
    <row r="88" spans="2:8" ht="13.5" thickBot="1">
      <c r="B88" s="39">
        <v>1999</v>
      </c>
      <c r="C88" s="39">
        <v>2000</v>
      </c>
      <c r="D88" s="39">
        <v>2001</v>
      </c>
      <c r="E88" s="39">
        <v>2002</v>
      </c>
      <c r="F88" s="39">
        <v>2003</v>
      </c>
      <c r="G88" s="97">
        <v>2004</v>
      </c>
      <c r="H88" s="97">
        <v>2005</v>
      </c>
    </row>
    <row r="89" spans="1:8" ht="12.75">
      <c r="A89" s="16" t="s">
        <v>46</v>
      </c>
      <c r="B89" s="75">
        <f aca="true" t="shared" si="0" ref="B89:E93">ROUND(B100*B$83,0)</f>
        <v>1261</v>
      </c>
      <c r="C89" s="75">
        <f t="shared" si="0"/>
        <v>1353</v>
      </c>
      <c r="D89" s="75">
        <f t="shared" si="0"/>
        <v>1532</v>
      </c>
      <c r="E89" s="75">
        <f t="shared" si="0"/>
        <v>1837</v>
      </c>
      <c r="F89" s="104"/>
      <c r="G89" s="104"/>
      <c r="H89" s="104"/>
    </row>
    <row r="90" spans="1:8" ht="12.75">
      <c r="A90" s="16" t="s">
        <v>47</v>
      </c>
      <c r="B90" s="75">
        <f t="shared" si="0"/>
        <v>1198</v>
      </c>
      <c r="C90" s="75">
        <f t="shared" si="0"/>
        <v>1457</v>
      </c>
      <c r="D90" s="75">
        <f t="shared" si="0"/>
        <v>1799</v>
      </c>
      <c r="E90" s="75">
        <f t="shared" si="0"/>
        <v>1999</v>
      </c>
      <c r="F90" s="104"/>
      <c r="G90" s="104"/>
      <c r="H90" s="104"/>
    </row>
    <row r="91" spans="1:8" ht="12.75">
      <c r="A91" s="16" t="s">
        <v>53</v>
      </c>
      <c r="B91" s="75">
        <f t="shared" si="0"/>
        <v>792</v>
      </c>
      <c r="C91" s="75">
        <f t="shared" si="0"/>
        <v>1294</v>
      </c>
      <c r="D91" s="75">
        <f t="shared" si="0"/>
        <v>1501</v>
      </c>
      <c r="E91" s="75">
        <f t="shared" si="0"/>
        <v>1512</v>
      </c>
      <c r="F91" s="104"/>
      <c r="G91" s="104"/>
      <c r="H91" s="104"/>
    </row>
    <row r="92" spans="1:8" ht="12.75">
      <c r="A92" s="16" t="s">
        <v>48</v>
      </c>
      <c r="B92" s="75">
        <f t="shared" si="0"/>
        <v>599</v>
      </c>
      <c r="C92" s="75">
        <f t="shared" si="0"/>
        <v>609</v>
      </c>
      <c r="D92" s="75">
        <f t="shared" si="0"/>
        <v>577</v>
      </c>
      <c r="E92" s="75">
        <f t="shared" si="0"/>
        <v>574</v>
      </c>
      <c r="F92" s="104"/>
      <c r="G92" s="104"/>
      <c r="H92" s="104"/>
    </row>
    <row r="93" spans="1:8" ht="12.75">
      <c r="A93" s="16" t="s">
        <v>49</v>
      </c>
      <c r="B93" s="75">
        <f t="shared" si="0"/>
        <v>392</v>
      </c>
      <c r="C93" s="75">
        <f t="shared" si="0"/>
        <v>462</v>
      </c>
      <c r="D93" s="75">
        <f t="shared" si="0"/>
        <v>521</v>
      </c>
      <c r="E93" s="75">
        <f t="shared" si="0"/>
        <v>500</v>
      </c>
      <c r="F93" s="104"/>
      <c r="G93" s="104"/>
      <c r="H93" s="104"/>
    </row>
    <row r="94" spans="1:8" ht="12.75">
      <c r="A94" s="16" t="s">
        <v>50</v>
      </c>
      <c r="B94" s="75">
        <f aca="true" t="shared" si="1" ref="B94:E95">ROUND(B105*B$83,0)</f>
        <v>117</v>
      </c>
      <c r="C94" s="75">
        <f t="shared" si="1"/>
        <v>136</v>
      </c>
      <c r="D94" s="75">
        <f t="shared" si="1"/>
        <v>124</v>
      </c>
      <c r="E94" s="75">
        <f t="shared" si="1"/>
        <v>128</v>
      </c>
      <c r="F94" s="104"/>
      <c r="G94" s="104"/>
      <c r="H94" s="104"/>
    </row>
    <row r="95" spans="1:8" ht="13.5" thickBot="1">
      <c r="A95" s="16" t="s">
        <v>52</v>
      </c>
      <c r="B95" s="40">
        <f t="shared" si="1"/>
        <v>144</v>
      </c>
      <c r="C95" s="40">
        <f t="shared" si="1"/>
        <v>125</v>
      </c>
      <c r="D95" s="40">
        <f t="shared" si="1"/>
        <v>149</v>
      </c>
      <c r="E95" s="40">
        <f t="shared" si="1"/>
        <v>203</v>
      </c>
      <c r="F95" s="105"/>
      <c r="G95" s="105"/>
      <c r="H95" s="105"/>
    </row>
    <row r="96" spans="1:8" s="15" customFormat="1" ht="12.75">
      <c r="A96" s="15" t="s">
        <v>51</v>
      </c>
      <c r="B96" s="41">
        <v>4503</v>
      </c>
      <c r="C96" s="41">
        <v>5436</v>
      </c>
      <c r="D96" s="41">
        <v>6203</v>
      </c>
      <c r="E96" s="41">
        <v>6753</v>
      </c>
      <c r="F96" s="41"/>
      <c r="G96" s="41"/>
      <c r="H96" s="41"/>
    </row>
    <row r="97" spans="1:8" s="15" customFormat="1" ht="12.75">
      <c r="A97" s="42"/>
      <c r="B97" s="43"/>
      <c r="C97" s="43"/>
      <c r="D97" s="43"/>
      <c r="E97" s="43"/>
      <c r="F97" s="43"/>
      <c r="G97" s="43"/>
      <c r="H97" s="43"/>
    </row>
    <row r="98" spans="1:6" ht="12.75">
      <c r="A98" s="15" t="s">
        <v>54</v>
      </c>
      <c r="B98" s="38"/>
      <c r="C98" s="38"/>
      <c r="D98" s="38"/>
      <c r="E98" s="38"/>
      <c r="F98" s="104"/>
    </row>
    <row r="99" spans="2:8" ht="13.5" thickBot="1">
      <c r="B99" s="39">
        <v>1999</v>
      </c>
      <c r="C99" s="39">
        <v>2000</v>
      </c>
      <c r="D99" s="39">
        <v>2001</v>
      </c>
      <c r="E99" s="39">
        <v>2002</v>
      </c>
      <c r="F99" s="39">
        <v>2003</v>
      </c>
      <c r="G99" s="97">
        <v>2004</v>
      </c>
      <c r="H99" s="97">
        <v>2005</v>
      </c>
    </row>
    <row r="100" spans="1:8" ht="12.75">
      <c r="A100" s="16" t="s">
        <v>46</v>
      </c>
      <c r="B100" s="34">
        <v>0.28</v>
      </c>
      <c r="C100" s="34">
        <v>0.249</v>
      </c>
      <c r="D100" s="34">
        <v>0.247</v>
      </c>
      <c r="E100" s="50">
        <v>0.272</v>
      </c>
      <c r="F100" s="35"/>
      <c r="G100" s="35"/>
      <c r="H100" s="35"/>
    </row>
    <row r="101" spans="1:8" ht="12.75">
      <c r="A101" s="16" t="s">
        <v>47</v>
      </c>
      <c r="B101" s="34">
        <v>0.266</v>
      </c>
      <c r="C101" s="34">
        <v>0.268</v>
      </c>
      <c r="D101" s="34">
        <v>0.29</v>
      </c>
      <c r="E101" s="34">
        <v>0.296</v>
      </c>
      <c r="F101" s="35"/>
      <c r="G101" s="35"/>
      <c r="H101" s="35"/>
    </row>
    <row r="102" spans="1:8" ht="12.75">
      <c r="A102" s="16" t="s">
        <v>53</v>
      </c>
      <c r="B102" s="34">
        <v>0.176</v>
      </c>
      <c r="C102" s="34">
        <v>0.238</v>
      </c>
      <c r="D102" s="34">
        <v>0.242</v>
      </c>
      <c r="E102" s="34">
        <v>0.224</v>
      </c>
      <c r="F102" s="35"/>
      <c r="G102" s="35"/>
      <c r="H102" s="35"/>
    </row>
    <row r="103" spans="1:8" ht="12.75">
      <c r="A103" s="16" t="s">
        <v>48</v>
      </c>
      <c r="B103" s="34">
        <v>0.133</v>
      </c>
      <c r="C103" s="34">
        <v>0.112</v>
      </c>
      <c r="D103" s="34">
        <v>0.093</v>
      </c>
      <c r="E103" s="34">
        <v>0.085</v>
      </c>
      <c r="F103" s="35"/>
      <c r="G103" s="35"/>
      <c r="H103" s="35"/>
    </row>
    <row r="104" spans="1:8" ht="12.75">
      <c r="A104" s="16" t="s">
        <v>49</v>
      </c>
      <c r="B104" s="34">
        <v>0.087</v>
      </c>
      <c r="C104" s="34">
        <v>0.085</v>
      </c>
      <c r="D104" s="34">
        <v>0.084</v>
      </c>
      <c r="E104" s="34">
        <v>0.074</v>
      </c>
      <c r="F104" s="35"/>
      <c r="G104" s="35"/>
      <c r="H104" s="35"/>
    </row>
    <row r="105" spans="1:8" ht="12.75">
      <c r="A105" s="16" t="s">
        <v>50</v>
      </c>
      <c r="B105" s="34">
        <v>0.026</v>
      </c>
      <c r="C105" s="34">
        <v>0.025</v>
      </c>
      <c r="D105" s="34">
        <v>0.02</v>
      </c>
      <c r="E105" s="34">
        <v>0.019</v>
      </c>
      <c r="F105" s="35"/>
      <c r="G105" s="35"/>
      <c r="H105" s="35"/>
    </row>
    <row r="106" spans="1:8" ht="13.5" thickBot="1">
      <c r="A106" s="16" t="s">
        <v>52</v>
      </c>
      <c r="B106" s="106">
        <v>0.032</v>
      </c>
      <c r="C106" s="106">
        <v>0.023</v>
      </c>
      <c r="D106" s="106">
        <v>0.024</v>
      </c>
      <c r="E106" s="106">
        <v>0.03</v>
      </c>
      <c r="F106" s="33"/>
      <c r="G106" s="33"/>
      <c r="H106" s="33"/>
    </row>
    <row r="107" spans="1:8" s="15" customFormat="1" ht="12.75">
      <c r="A107" s="15" t="s">
        <v>51</v>
      </c>
      <c r="B107" s="46">
        <v>1</v>
      </c>
      <c r="C107" s="46">
        <v>1</v>
      </c>
      <c r="D107" s="46">
        <v>1</v>
      </c>
      <c r="E107" s="46">
        <v>1</v>
      </c>
      <c r="F107" s="46"/>
      <c r="G107" s="46"/>
      <c r="H107" s="46"/>
    </row>
    <row r="108" spans="2:8" s="15" customFormat="1" ht="12.75">
      <c r="B108" s="45"/>
      <c r="C108" s="45"/>
      <c r="D108" s="45"/>
      <c r="E108" s="45"/>
      <c r="F108" s="45"/>
      <c r="G108" s="45"/>
      <c r="H108" s="45"/>
    </row>
    <row r="109" spans="1:4" s="15" customFormat="1" ht="12.75">
      <c r="A109" s="15" t="s">
        <v>56</v>
      </c>
      <c r="B109" s="41"/>
      <c r="C109" s="41"/>
      <c r="D109" s="41"/>
    </row>
    <row r="110" spans="2:8" ht="13.5" thickBot="1">
      <c r="B110" s="39">
        <v>1999</v>
      </c>
      <c r="C110" s="39">
        <v>2000</v>
      </c>
      <c r="D110" s="39">
        <v>2001</v>
      </c>
      <c r="E110" s="39">
        <v>2002</v>
      </c>
      <c r="F110" s="39">
        <v>2003</v>
      </c>
      <c r="G110" s="97">
        <v>2004</v>
      </c>
      <c r="H110" s="97">
        <v>2005</v>
      </c>
    </row>
    <row r="111" spans="1:8" ht="12.75">
      <c r="A111" s="16" t="s">
        <v>46</v>
      </c>
      <c r="B111" s="35"/>
      <c r="C111" s="35">
        <f aca="true" t="shared" si="2" ref="C111:E115">ROUND(C89/B89-1,4)</f>
        <v>0.073</v>
      </c>
      <c r="D111" s="35">
        <f t="shared" si="2"/>
        <v>0.1323</v>
      </c>
      <c r="E111" s="35">
        <f t="shared" si="2"/>
        <v>0.1991</v>
      </c>
      <c r="F111" s="34"/>
      <c r="G111" s="34"/>
      <c r="H111" s="34"/>
    </row>
    <row r="112" spans="1:8" ht="12.75">
      <c r="A112" s="16" t="s">
        <v>47</v>
      </c>
      <c r="B112" s="35"/>
      <c r="C112" s="35">
        <f t="shared" si="2"/>
        <v>0.2162</v>
      </c>
      <c r="D112" s="35">
        <f t="shared" si="2"/>
        <v>0.2347</v>
      </c>
      <c r="E112" s="35">
        <f t="shared" si="2"/>
        <v>0.1112</v>
      </c>
      <c r="F112" s="34"/>
      <c r="G112" s="34"/>
      <c r="H112" s="34"/>
    </row>
    <row r="113" spans="1:8" ht="12.75">
      <c r="A113" s="16" t="s">
        <v>53</v>
      </c>
      <c r="B113" s="35"/>
      <c r="C113" s="35">
        <f t="shared" si="2"/>
        <v>0.6338</v>
      </c>
      <c r="D113" s="35">
        <f t="shared" si="2"/>
        <v>0.16</v>
      </c>
      <c r="E113" s="35">
        <f t="shared" si="2"/>
        <v>0.0073</v>
      </c>
      <c r="F113" s="34"/>
      <c r="G113" s="34"/>
      <c r="H113" s="34"/>
    </row>
    <row r="114" spans="1:8" ht="12.75">
      <c r="A114" s="16" t="s">
        <v>48</v>
      </c>
      <c r="B114" s="35"/>
      <c r="C114" s="35">
        <f t="shared" si="2"/>
        <v>0.0167</v>
      </c>
      <c r="D114" s="35">
        <f t="shared" si="2"/>
        <v>-0.0525</v>
      </c>
      <c r="E114" s="35">
        <f t="shared" si="2"/>
        <v>-0.0052</v>
      </c>
      <c r="F114" s="34"/>
      <c r="G114" s="34"/>
      <c r="H114" s="34"/>
    </row>
    <row r="115" spans="1:8" ht="12.75">
      <c r="A115" s="16" t="s">
        <v>49</v>
      </c>
      <c r="B115" s="35"/>
      <c r="C115" s="35">
        <f t="shared" si="2"/>
        <v>0.1786</v>
      </c>
      <c r="D115" s="35">
        <f t="shared" si="2"/>
        <v>0.1277</v>
      </c>
      <c r="E115" s="35">
        <f t="shared" si="2"/>
        <v>-0.0403</v>
      </c>
      <c r="F115" s="34"/>
      <c r="G115" s="34"/>
      <c r="H115" s="34"/>
    </row>
    <row r="116" spans="1:8" ht="12.75">
      <c r="A116" s="16" t="s">
        <v>50</v>
      </c>
      <c r="B116" s="35"/>
      <c r="C116" s="35">
        <f>ROUND(C94/B94-1,4)</f>
        <v>0.1624</v>
      </c>
      <c r="D116" s="35">
        <f>ROUND(D94/C94-1,4)</f>
        <v>-0.0882</v>
      </c>
      <c r="E116" s="35">
        <f>ROUND(E94/D94-1,4)</f>
        <v>0.0323</v>
      </c>
      <c r="F116" s="34"/>
      <c r="G116" s="34"/>
      <c r="H116" s="34"/>
    </row>
    <row r="117" spans="1:8" ht="13.5" thickBot="1">
      <c r="A117" s="16" t="s">
        <v>52</v>
      </c>
      <c r="B117" s="33"/>
      <c r="C117" s="33">
        <f aca="true" t="shared" si="3" ref="C117:E118">ROUND(C95/B95-1,4)</f>
        <v>-0.1319</v>
      </c>
      <c r="D117" s="33">
        <f t="shared" si="3"/>
        <v>0.192</v>
      </c>
      <c r="E117" s="33">
        <f t="shared" si="3"/>
        <v>0.3624</v>
      </c>
      <c r="F117" s="106"/>
      <c r="G117" s="106"/>
      <c r="H117" s="106"/>
    </row>
    <row r="118" spans="1:8" s="15" customFormat="1" ht="12.75">
      <c r="A118" s="15" t="s">
        <v>128</v>
      </c>
      <c r="B118" s="46"/>
      <c r="C118" s="46">
        <f t="shared" si="3"/>
        <v>0.2072</v>
      </c>
      <c r="D118" s="46">
        <f t="shared" si="3"/>
        <v>0.1411</v>
      </c>
      <c r="E118" s="46">
        <f t="shared" si="3"/>
        <v>0.0887</v>
      </c>
      <c r="F118" s="46"/>
      <c r="G118" s="46"/>
      <c r="H118" s="46"/>
    </row>
    <row r="119" spans="2:8" ht="12.75">
      <c r="B119" s="38"/>
      <c r="C119" s="107"/>
      <c r="D119" s="107"/>
      <c r="E119" s="107"/>
      <c r="F119" s="107"/>
      <c r="G119" s="107"/>
      <c r="H119" s="107"/>
    </row>
    <row r="120" spans="1:6" ht="12.75">
      <c r="A120" s="15" t="s">
        <v>187</v>
      </c>
      <c r="B120" s="38"/>
      <c r="C120" s="38"/>
      <c r="D120" s="38"/>
      <c r="E120" s="38"/>
      <c r="F120" s="104"/>
    </row>
    <row r="121" spans="2:8" ht="13.5" thickBot="1">
      <c r="B121" s="39">
        <v>1999</v>
      </c>
      <c r="C121" s="39">
        <v>2000</v>
      </c>
      <c r="D121" s="39">
        <v>2001</v>
      </c>
      <c r="E121" s="39">
        <v>2002</v>
      </c>
      <c r="F121" s="39">
        <v>2003</v>
      </c>
      <c r="G121" s="97">
        <v>2004</v>
      </c>
      <c r="H121" s="97">
        <v>2005</v>
      </c>
    </row>
    <row r="122" spans="1:8" ht="12.75">
      <c r="A122" s="16" t="s">
        <v>46</v>
      </c>
      <c r="B122" s="152">
        <v>7.1</v>
      </c>
      <c r="C122" s="152">
        <v>7.8</v>
      </c>
      <c r="D122" s="152">
        <v>7.76</v>
      </c>
      <c r="E122" s="152">
        <v>7.45</v>
      </c>
      <c r="F122" s="153"/>
      <c r="G122" s="153"/>
      <c r="H122" s="153"/>
    </row>
    <row r="123" spans="1:8" ht="12.75">
      <c r="A123" s="16" t="s">
        <v>47</v>
      </c>
      <c r="B123" s="152">
        <v>7.15</v>
      </c>
      <c r="C123" s="152">
        <v>7.84</v>
      </c>
      <c r="D123" s="152">
        <v>7.79</v>
      </c>
      <c r="E123" s="152">
        <v>7.52</v>
      </c>
      <c r="F123" s="153"/>
      <c r="G123" s="153"/>
      <c r="H123" s="153"/>
    </row>
    <row r="124" spans="1:8" ht="12.75">
      <c r="A124" s="16" t="s">
        <v>53</v>
      </c>
      <c r="B124" s="152">
        <v>7.23</v>
      </c>
      <c r="C124" s="152">
        <v>7.76</v>
      </c>
      <c r="D124" s="152">
        <v>7.72</v>
      </c>
      <c r="E124" s="152">
        <v>7.27</v>
      </c>
      <c r="F124" s="153"/>
      <c r="G124" s="153"/>
      <c r="H124" s="153"/>
    </row>
    <row r="125" spans="1:8" ht="12.75">
      <c r="A125" s="16" t="s">
        <v>48</v>
      </c>
      <c r="B125" s="152">
        <v>7.35</v>
      </c>
      <c r="C125" s="152">
        <v>7.5</v>
      </c>
      <c r="D125" s="152">
        <v>7.47</v>
      </c>
      <c r="E125" s="152">
        <v>7.03</v>
      </c>
      <c r="F125" s="153"/>
      <c r="G125" s="153"/>
      <c r="H125" s="153"/>
    </row>
    <row r="126" spans="1:8" ht="12.75">
      <c r="A126" s="16" t="s">
        <v>49</v>
      </c>
      <c r="B126" s="152">
        <v>7.32</v>
      </c>
      <c r="C126" s="152">
        <v>7.5</v>
      </c>
      <c r="D126" s="152">
        <v>7.47</v>
      </c>
      <c r="E126" s="152">
        <v>7.39</v>
      </c>
      <c r="F126" s="153"/>
      <c r="G126" s="153"/>
      <c r="H126" s="153"/>
    </row>
    <row r="127" spans="1:8" ht="12.75">
      <c r="A127" s="16" t="s">
        <v>50</v>
      </c>
      <c r="B127" s="152">
        <v>7.29</v>
      </c>
      <c r="C127" s="152">
        <v>7.33</v>
      </c>
      <c r="D127" s="152">
        <v>7.34</v>
      </c>
      <c r="E127" s="152">
        <v>7.27</v>
      </c>
      <c r="F127" s="153"/>
      <c r="G127" s="153"/>
      <c r="H127" s="153"/>
    </row>
    <row r="128" spans="1:8" ht="13.5" thickBot="1">
      <c r="A128" s="16" t="s">
        <v>52</v>
      </c>
      <c r="B128" s="154">
        <v>7.49</v>
      </c>
      <c r="C128" s="154">
        <v>7.66</v>
      </c>
      <c r="D128" s="154">
        <v>7.92</v>
      </c>
      <c r="E128" s="154">
        <v>8.05</v>
      </c>
      <c r="F128" s="155"/>
      <c r="G128" s="155"/>
      <c r="H128" s="155"/>
    </row>
    <row r="129" spans="1:8" s="15" customFormat="1" ht="12.75">
      <c r="A129" s="15" t="s">
        <v>51</v>
      </c>
      <c r="B129" s="156">
        <v>7.21</v>
      </c>
      <c r="C129" s="156">
        <v>7.73</v>
      </c>
      <c r="D129" s="156">
        <v>7.7</v>
      </c>
      <c r="E129" s="156">
        <v>7.41</v>
      </c>
      <c r="F129" s="156"/>
      <c r="G129" s="156"/>
      <c r="H129" s="156"/>
    </row>
    <row r="130" spans="2:8" ht="12.75">
      <c r="B130" s="38"/>
      <c r="C130" s="35"/>
      <c r="D130" s="35"/>
      <c r="E130" s="35"/>
      <c r="F130" s="35"/>
      <c r="G130" s="35"/>
      <c r="H130" s="35"/>
    </row>
    <row r="131" spans="1:6" ht="12.75">
      <c r="A131" s="15" t="s">
        <v>170</v>
      </c>
      <c r="B131" s="38"/>
      <c r="C131" s="38"/>
      <c r="D131" s="38"/>
      <c r="E131" s="38"/>
      <c r="F131" s="104"/>
    </row>
    <row r="132" spans="2:8" ht="13.5" thickBot="1">
      <c r="B132" s="39">
        <v>1999</v>
      </c>
      <c r="C132" s="39">
        <v>2000</v>
      </c>
      <c r="D132" s="39">
        <v>2001</v>
      </c>
      <c r="E132" s="39">
        <v>2002</v>
      </c>
      <c r="F132" s="39">
        <v>2003</v>
      </c>
      <c r="G132" s="97">
        <v>2004</v>
      </c>
      <c r="H132" s="97">
        <v>2005</v>
      </c>
    </row>
    <row r="133" spans="1:8" s="15" customFormat="1" ht="12.75">
      <c r="A133" s="15" t="s">
        <v>57</v>
      </c>
      <c r="B133" s="48">
        <v>0.0212</v>
      </c>
      <c r="C133" s="48">
        <v>0.0232</v>
      </c>
      <c r="D133" s="48">
        <v>0.0335</v>
      </c>
      <c r="E133" s="48">
        <v>0.0168</v>
      </c>
      <c r="F133" s="56"/>
      <c r="G133" s="55"/>
      <c r="H133" s="55"/>
    </row>
    <row r="134" spans="1:8" ht="12.75">
      <c r="A134" s="16" t="s">
        <v>46</v>
      </c>
      <c r="B134" s="35"/>
      <c r="C134" s="35">
        <v>0.0986</v>
      </c>
      <c r="D134" s="35">
        <v>-0.0051</v>
      </c>
      <c r="E134" s="35">
        <v>-0.0399</v>
      </c>
      <c r="F134" s="34"/>
      <c r="G134" s="55"/>
      <c r="H134" s="55"/>
    </row>
    <row r="135" spans="1:8" ht="12.75">
      <c r="A135" s="16" t="s">
        <v>47</v>
      </c>
      <c r="B135" s="35"/>
      <c r="C135" s="35">
        <v>0.0965</v>
      </c>
      <c r="D135" s="35">
        <v>-0.0064</v>
      </c>
      <c r="E135" s="35">
        <v>-0.0347</v>
      </c>
      <c r="F135" s="34"/>
      <c r="G135" s="55"/>
      <c r="H135" s="55"/>
    </row>
    <row r="136" spans="1:8" ht="12.75">
      <c r="A136" s="16" t="s">
        <v>53</v>
      </c>
      <c r="B136" s="35"/>
      <c r="C136" s="35">
        <v>0.0733</v>
      </c>
      <c r="D136" s="35">
        <v>-0.0052</v>
      </c>
      <c r="E136" s="35">
        <v>-0.0583</v>
      </c>
      <c r="F136" s="34"/>
      <c r="G136" s="55"/>
      <c r="H136" s="55"/>
    </row>
    <row r="137" spans="1:8" ht="12.75">
      <c r="A137" s="16" t="s">
        <v>48</v>
      </c>
      <c r="B137" s="35"/>
      <c r="C137" s="35">
        <v>0.0204</v>
      </c>
      <c r="D137" s="35">
        <v>-0.004</v>
      </c>
      <c r="E137" s="35">
        <v>-0.0589</v>
      </c>
      <c r="F137" s="34"/>
      <c r="G137" s="55"/>
      <c r="H137" s="55"/>
    </row>
    <row r="138" spans="1:8" ht="12.75">
      <c r="A138" s="16" t="s">
        <v>49</v>
      </c>
      <c r="B138" s="35"/>
      <c r="C138" s="35">
        <v>0.0246</v>
      </c>
      <c r="D138" s="35">
        <v>-0.004</v>
      </c>
      <c r="E138" s="35">
        <v>-0.0107</v>
      </c>
      <c r="F138" s="34"/>
      <c r="G138" s="55"/>
      <c r="H138" s="55"/>
    </row>
    <row r="139" spans="1:8" ht="12.75">
      <c r="A139" s="16" t="s">
        <v>50</v>
      </c>
      <c r="B139" s="35"/>
      <c r="C139" s="35">
        <v>0.0055</v>
      </c>
      <c r="D139" s="35">
        <v>0.0014</v>
      </c>
      <c r="E139" s="35">
        <v>-0.0095</v>
      </c>
      <c r="F139" s="34"/>
      <c r="G139" s="55"/>
      <c r="H139" s="55"/>
    </row>
    <row r="140" spans="1:8" ht="13.5" thickBot="1">
      <c r="A140" s="16" t="s">
        <v>52</v>
      </c>
      <c r="B140" s="33"/>
      <c r="C140" s="33">
        <v>0.0232</v>
      </c>
      <c r="D140" s="33">
        <v>0.0335</v>
      </c>
      <c r="E140" s="33">
        <v>0.0168</v>
      </c>
      <c r="F140" s="106"/>
      <c r="G140" s="108"/>
      <c r="H140" s="108"/>
    </row>
    <row r="141" spans="1:6" s="15" customFormat="1" ht="12.75">
      <c r="A141" s="15" t="s">
        <v>118</v>
      </c>
      <c r="B141" s="46"/>
      <c r="C141" s="46">
        <v>0.0721</v>
      </c>
      <c r="D141" s="46">
        <v>-0.0039</v>
      </c>
      <c r="E141" s="46">
        <v>-0.0377</v>
      </c>
      <c r="F141" s="109"/>
    </row>
    <row r="142" spans="2:6" ht="12.75">
      <c r="B142" s="38"/>
      <c r="C142" s="38"/>
      <c r="D142" s="38"/>
      <c r="E142" s="38"/>
      <c r="F142" s="104"/>
    </row>
    <row r="143" spans="1:6" ht="12.75">
      <c r="A143" s="15" t="s">
        <v>188</v>
      </c>
      <c r="B143" s="38"/>
      <c r="C143" s="38"/>
      <c r="D143" s="38"/>
      <c r="E143" s="38"/>
      <c r="F143" s="104"/>
    </row>
    <row r="144" spans="2:8" ht="13.5" thickBot="1">
      <c r="B144" s="51">
        <v>1999</v>
      </c>
      <c r="C144" s="51">
        <v>2000</v>
      </c>
      <c r="D144" s="51">
        <v>2001</v>
      </c>
      <c r="E144" s="51">
        <v>2002</v>
      </c>
      <c r="F144" s="51">
        <v>2003</v>
      </c>
      <c r="G144" s="51">
        <v>2004</v>
      </c>
      <c r="H144" s="51">
        <v>2005</v>
      </c>
    </row>
    <row r="145" spans="1:8" ht="12.75">
      <c r="A145" s="16" t="s">
        <v>171</v>
      </c>
      <c r="B145" s="132">
        <f>B161</f>
        <v>5769</v>
      </c>
      <c r="C145" s="132">
        <f>C161</f>
        <v>5898</v>
      </c>
      <c r="D145" s="132">
        <f>D161</f>
        <v>5299</v>
      </c>
      <c r="E145" s="129">
        <f>E161</f>
        <v>4182</v>
      </c>
      <c r="F145" s="132"/>
      <c r="G145" s="132"/>
      <c r="H145" s="132"/>
    </row>
    <row r="146" spans="1:8" ht="12.75">
      <c r="A146" s="16" t="s">
        <v>141</v>
      </c>
      <c r="B146" s="132">
        <f>B168</f>
        <v>2652</v>
      </c>
      <c r="C146" s="132">
        <f>C168</f>
        <v>3196</v>
      </c>
      <c r="D146" s="132">
        <f>D168</f>
        <v>3951</v>
      </c>
      <c r="E146" s="129">
        <f>E168</f>
        <v>4285</v>
      </c>
      <c r="F146" s="132"/>
      <c r="G146" s="132"/>
      <c r="H146" s="132"/>
    </row>
    <row r="147" spans="1:8" ht="13.5" thickBot="1">
      <c r="A147" s="16" t="s">
        <v>131</v>
      </c>
      <c r="B147" s="131">
        <f>B172</f>
        <v>9741</v>
      </c>
      <c r="C147" s="131">
        <f>C172</f>
        <v>14803</v>
      </c>
      <c r="D147" s="131">
        <f>D172</f>
        <v>16969</v>
      </c>
      <c r="E147" s="131">
        <f>E172</f>
        <v>17930</v>
      </c>
      <c r="F147" s="130"/>
      <c r="G147" s="130"/>
      <c r="H147" s="130"/>
    </row>
    <row r="148" spans="1:8" ht="12.75">
      <c r="A148" s="15" t="s">
        <v>83</v>
      </c>
      <c r="B148" s="157">
        <f>SUM(B145:B147)</f>
        <v>18162</v>
      </c>
      <c r="C148" s="157">
        <f>SUM(C145:C147)</f>
        <v>23897</v>
      </c>
      <c r="D148" s="157">
        <f>SUM(D145:D147)</f>
        <v>26219</v>
      </c>
      <c r="E148" s="157">
        <f>SUM(E145:E147)</f>
        <v>26397</v>
      </c>
      <c r="F148" s="157"/>
      <c r="G148" s="157"/>
      <c r="H148" s="157"/>
    </row>
    <row r="149" s="35" customFormat="1" ht="12.75">
      <c r="B149" s="34"/>
    </row>
    <row r="150" spans="1:8" ht="12.75">
      <c r="A150" s="15" t="s">
        <v>172</v>
      </c>
      <c r="B150" s="21"/>
      <c r="C150" s="21"/>
      <c r="D150" s="36"/>
      <c r="E150" s="19"/>
      <c r="F150" s="21"/>
      <c r="G150" s="21"/>
      <c r="H150" s="21"/>
    </row>
    <row r="151" spans="1:8" ht="12.75">
      <c r="A151" s="16" t="s">
        <v>77</v>
      </c>
      <c r="B151" s="82">
        <v>2483</v>
      </c>
      <c r="C151" s="82">
        <f>B155</f>
        <v>2323</v>
      </c>
      <c r="D151" s="82">
        <f>C155</f>
        <v>3581</v>
      </c>
      <c r="E151" s="82">
        <f>D155</f>
        <v>6729</v>
      </c>
      <c r="F151" s="52"/>
      <c r="G151" s="52"/>
      <c r="H151" s="52"/>
    </row>
    <row r="152" spans="1:8" ht="12.75">
      <c r="A152" s="110" t="s">
        <v>122</v>
      </c>
      <c r="B152" s="111">
        <f>B155+B154-B151</f>
        <v>4342</v>
      </c>
      <c r="C152" s="111">
        <f>C155+C154-C151</f>
        <v>6693</v>
      </c>
      <c r="D152" s="111">
        <f>D155+D154-D151</f>
        <v>9352</v>
      </c>
      <c r="E152" s="111">
        <f>E155+E154-E151</f>
        <v>7417</v>
      </c>
      <c r="F152" s="112"/>
      <c r="G152" s="112"/>
      <c r="H152" s="112"/>
    </row>
    <row r="153" spans="1:8" ht="12.75">
      <c r="A153" s="16" t="s">
        <v>103</v>
      </c>
      <c r="B153" s="82">
        <f>B151+B152</f>
        <v>6825</v>
      </c>
      <c r="C153" s="82">
        <f>C151+C152</f>
        <v>9016</v>
      </c>
      <c r="D153" s="82">
        <f>D151+D152</f>
        <v>12933</v>
      </c>
      <c r="E153" s="82">
        <f>E151+E152</f>
        <v>14146</v>
      </c>
      <c r="F153" s="52"/>
      <c r="G153" s="52"/>
      <c r="H153" s="52"/>
    </row>
    <row r="154" spans="1:8" ht="12.75">
      <c r="A154" s="110" t="s">
        <v>189</v>
      </c>
      <c r="B154" s="111">
        <f>B83</f>
        <v>4502</v>
      </c>
      <c r="C154" s="111">
        <f>C83</f>
        <v>5435</v>
      </c>
      <c r="D154" s="111">
        <f>D83</f>
        <v>6204</v>
      </c>
      <c r="E154" s="111">
        <f>E83</f>
        <v>6752</v>
      </c>
      <c r="F154" s="112"/>
      <c r="G154" s="112"/>
      <c r="H154" s="112"/>
    </row>
    <row r="155" spans="1:8" ht="12.75">
      <c r="A155" s="16" t="s">
        <v>78</v>
      </c>
      <c r="B155" s="113">
        <f>ROUND(B160/B162,0)</f>
        <v>2323</v>
      </c>
      <c r="C155" s="113">
        <f>ROUND(C160/C162,0)</f>
        <v>3581</v>
      </c>
      <c r="D155" s="113">
        <f>ROUND(D160/D162,0)</f>
        <v>6729</v>
      </c>
      <c r="E155" s="113">
        <f>ROUND(E160/E162,0)</f>
        <v>7394</v>
      </c>
      <c r="F155" s="114"/>
      <c r="G155" s="114"/>
      <c r="H155" s="114"/>
    </row>
    <row r="156" spans="2:8" ht="12.75">
      <c r="B156" s="34"/>
      <c r="C156" s="34"/>
      <c r="D156" s="34"/>
      <c r="E156" s="34"/>
      <c r="F156" s="35"/>
      <c r="G156" s="35"/>
      <c r="H156" s="35"/>
    </row>
    <row r="157" spans="1:8" ht="12.75">
      <c r="A157" s="15" t="s">
        <v>173</v>
      </c>
      <c r="B157" s="29"/>
      <c r="C157" s="29"/>
      <c r="D157" s="29"/>
      <c r="E157" s="115"/>
      <c r="F157" s="19"/>
      <c r="G157" s="19"/>
      <c r="H157" s="19"/>
    </row>
    <row r="158" spans="1:8" ht="12.75">
      <c r="A158" s="16" t="s">
        <v>77</v>
      </c>
      <c r="B158" s="144">
        <v>3418</v>
      </c>
      <c r="C158" s="144">
        <f>B160</f>
        <v>2705</v>
      </c>
      <c r="D158" s="144">
        <f>C160</f>
        <v>3674</v>
      </c>
      <c r="E158" s="148">
        <f>D160</f>
        <v>4168</v>
      </c>
      <c r="F158" s="148"/>
      <c r="G158" s="148"/>
      <c r="H158" s="148"/>
    </row>
    <row r="159" spans="1:8" ht="12.75">
      <c r="A159" s="16" t="s">
        <v>80</v>
      </c>
      <c r="B159" s="144">
        <f>ROUND(B152*B162,0)</f>
        <v>5056</v>
      </c>
      <c r="C159" s="144">
        <f>ROUND(C152*C162,0)</f>
        <v>6867</v>
      </c>
      <c r="D159" s="144">
        <f>ROUND(D152*D162,0)</f>
        <v>5793</v>
      </c>
      <c r="E159" s="144">
        <f>ROUND(E152*E162,0)</f>
        <v>4482</v>
      </c>
      <c r="F159" s="148"/>
      <c r="G159" s="148"/>
      <c r="H159" s="148"/>
    </row>
    <row r="160" spans="1:8" ht="12.75">
      <c r="A160" s="16" t="s">
        <v>78</v>
      </c>
      <c r="B160" s="158">
        <v>2705</v>
      </c>
      <c r="C160" s="158">
        <v>3674</v>
      </c>
      <c r="D160" s="158">
        <v>4168</v>
      </c>
      <c r="E160" s="158">
        <v>4468</v>
      </c>
      <c r="F160" s="158"/>
      <c r="G160" s="158"/>
      <c r="H160" s="158"/>
    </row>
    <row r="161" spans="1:8" s="116" customFormat="1" ht="12.75">
      <c r="A161" s="116" t="s">
        <v>97</v>
      </c>
      <c r="B161" s="159">
        <f>B158+B159-B160</f>
        <v>5769</v>
      </c>
      <c r="C161" s="159">
        <f>C158+C159-C160</f>
        <v>5898</v>
      </c>
      <c r="D161" s="159">
        <f>D158+D159-D160</f>
        <v>5299</v>
      </c>
      <c r="E161" s="160">
        <f>E158+E159-E160</f>
        <v>4182</v>
      </c>
      <c r="F161" s="161"/>
      <c r="G161" s="161"/>
      <c r="H161" s="161"/>
    </row>
    <row r="162" spans="1:8" ht="12.75">
      <c r="A162" s="16" t="s">
        <v>130</v>
      </c>
      <c r="B162" s="162">
        <v>1.1645</v>
      </c>
      <c r="C162" s="162">
        <v>1.026</v>
      </c>
      <c r="D162" s="162">
        <v>0.6194</v>
      </c>
      <c r="E162" s="163">
        <v>0.6043</v>
      </c>
      <c r="F162" s="164"/>
      <c r="G162" s="164"/>
      <c r="H162" s="164"/>
    </row>
    <row r="163" spans="2:8" ht="12.75">
      <c r="B163" s="53"/>
      <c r="C163" s="53"/>
      <c r="D163" s="53"/>
      <c r="E163" s="53"/>
      <c r="F163" s="117"/>
      <c r="G163" s="117"/>
      <c r="H163" s="117"/>
    </row>
    <row r="164" spans="1:8" ht="12.75">
      <c r="A164" s="15" t="s">
        <v>81</v>
      </c>
      <c r="F164" s="31"/>
      <c r="G164" s="31"/>
      <c r="H164" s="31"/>
    </row>
    <row r="165" spans="1:8" ht="12.75">
      <c r="A165" s="49" t="s">
        <v>105</v>
      </c>
      <c r="B165" s="23">
        <v>175</v>
      </c>
      <c r="C165" s="23">
        <v>202</v>
      </c>
      <c r="D165" s="23">
        <v>236</v>
      </c>
      <c r="E165" s="31">
        <v>244</v>
      </c>
      <c r="F165" s="31"/>
      <c r="G165" s="31"/>
      <c r="H165" s="31"/>
    </row>
    <row r="166" spans="1:8" ht="12.75">
      <c r="A166" s="23" t="s">
        <v>139</v>
      </c>
      <c r="B166" s="23">
        <f>ROUND(B165/2,0)</f>
        <v>88</v>
      </c>
      <c r="C166" s="23">
        <f>ROUND(C165/2,0)</f>
        <v>101</v>
      </c>
      <c r="D166" s="23">
        <f>ROUND(D165/2,0)</f>
        <v>118</v>
      </c>
      <c r="E166" s="31">
        <f>ROUND(E165/2,0)</f>
        <v>122</v>
      </c>
      <c r="F166" s="31"/>
      <c r="G166" s="31"/>
      <c r="H166" s="31"/>
    </row>
    <row r="167" spans="1:8" ht="12.75">
      <c r="A167" s="23" t="s">
        <v>140</v>
      </c>
      <c r="B167" s="126">
        <v>30136</v>
      </c>
      <c r="C167" s="126">
        <v>31647</v>
      </c>
      <c r="D167" s="126">
        <v>33481</v>
      </c>
      <c r="E167" s="126">
        <v>35123</v>
      </c>
      <c r="F167" s="126"/>
      <c r="G167" s="126"/>
      <c r="H167" s="126"/>
    </row>
    <row r="168" spans="1:8" ht="12.75">
      <c r="A168" s="16" t="s">
        <v>142</v>
      </c>
      <c r="B168" s="124">
        <f>ROUND(B166*B167/1000,0)</f>
        <v>2652</v>
      </c>
      <c r="C168" s="124">
        <f>ROUND(C166*C167/1000,0)</f>
        <v>3196</v>
      </c>
      <c r="D168" s="124">
        <f>ROUND(D166*D167/1000,0)</f>
        <v>3951</v>
      </c>
      <c r="E168" s="124">
        <f>ROUND(E166*E167/1000,0)</f>
        <v>4285</v>
      </c>
      <c r="F168" s="126"/>
      <c r="G168" s="126"/>
      <c r="H168" s="126"/>
    </row>
    <row r="169" spans="1:8" ht="12.75">
      <c r="A169" s="16" t="s">
        <v>104</v>
      </c>
      <c r="B169" s="166">
        <f>ROUND(B206/B166,2)</f>
        <v>103.1</v>
      </c>
      <c r="C169" s="166">
        <f>ROUND(C206/C166,2)</f>
        <v>106.29</v>
      </c>
      <c r="D169" s="166">
        <f>ROUND(D206/D166,2)</f>
        <v>117.97</v>
      </c>
      <c r="E169" s="166">
        <f>ROUND(E206/E166,2)</f>
        <v>147.39</v>
      </c>
      <c r="F169" s="167"/>
      <c r="G169" s="167"/>
      <c r="H169" s="167"/>
    </row>
    <row r="170" spans="2:8" ht="12.75">
      <c r="B170" s="124"/>
      <c r="C170" s="124"/>
      <c r="D170" s="124"/>
      <c r="E170" s="124"/>
      <c r="F170" s="165"/>
      <c r="G170" s="165"/>
      <c r="H170" s="165"/>
    </row>
    <row r="171" spans="1:8" ht="12.75">
      <c r="A171" s="15" t="s">
        <v>131</v>
      </c>
      <c r="B171" s="124"/>
      <c r="C171" s="124"/>
      <c r="D171" s="124"/>
      <c r="E171" s="124"/>
      <c r="F171" s="165"/>
      <c r="G171" s="165"/>
      <c r="H171" s="165"/>
    </row>
    <row r="172" spans="1:8" ht="12.75">
      <c r="A172" s="16" t="s">
        <v>143</v>
      </c>
      <c r="B172" s="148">
        <v>9741</v>
      </c>
      <c r="C172" s="148">
        <v>14803</v>
      </c>
      <c r="D172" s="148">
        <v>16969</v>
      </c>
      <c r="E172" s="148">
        <v>17930</v>
      </c>
      <c r="F172" s="148"/>
      <c r="G172" s="148"/>
      <c r="H172" s="148"/>
    </row>
    <row r="173" spans="1:8" s="35" customFormat="1" ht="12.75">
      <c r="A173" s="35" t="s">
        <v>144</v>
      </c>
      <c r="B173" s="151">
        <v>2.16</v>
      </c>
      <c r="C173" s="151">
        <v>2.72</v>
      </c>
      <c r="D173" s="151">
        <v>2.74</v>
      </c>
      <c r="E173" s="151">
        <v>2.66</v>
      </c>
      <c r="F173" s="150"/>
      <c r="G173" s="152"/>
      <c r="H173" s="152"/>
    </row>
    <row r="174" spans="2:8" ht="12.75">
      <c r="B174" s="115"/>
      <c r="C174" s="115"/>
      <c r="D174" s="115"/>
      <c r="E174" s="115"/>
      <c r="F174" s="19"/>
      <c r="G174" s="19"/>
      <c r="H174" s="19"/>
    </row>
    <row r="175" spans="1:8" ht="12.75">
      <c r="A175" s="15" t="s">
        <v>184</v>
      </c>
      <c r="B175" s="115"/>
      <c r="C175" s="115"/>
      <c r="D175" s="115"/>
      <c r="E175" s="115"/>
      <c r="F175" s="19"/>
      <c r="G175" s="19"/>
      <c r="H175" s="19"/>
    </row>
    <row r="176" spans="2:8" ht="13.5" thickBot="1">
      <c r="B176" s="51">
        <v>1999</v>
      </c>
      <c r="C176" s="51">
        <v>2000</v>
      </c>
      <c r="D176" s="51">
        <v>2001</v>
      </c>
      <c r="E176" s="51">
        <v>2002</v>
      </c>
      <c r="F176" s="51">
        <v>2003</v>
      </c>
      <c r="G176" s="51">
        <v>2004</v>
      </c>
      <c r="H176" s="51">
        <v>2005</v>
      </c>
    </row>
    <row r="177" spans="1:10" ht="12.75">
      <c r="A177" s="23" t="s">
        <v>106</v>
      </c>
      <c r="B177" s="23">
        <v>70</v>
      </c>
      <c r="C177" s="23">
        <v>81</v>
      </c>
      <c r="D177" s="23">
        <v>94</v>
      </c>
      <c r="E177" s="23">
        <v>98</v>
      </c>
      <c r="G177" s="23"/>
      <c r="H177" s="23"/>
      <c r="I177" s="23"/>
      <c r="J177" s="23"/>
    </row>
    <row r="178" spans="1:10" ht="12.75">
      <c r="A178" s="23" t="s">
        <v>140</v>
      </c>
      <c r="B178" s="144">
        <v>68671</v>
      </c>
      <c r="C178" s="144">
        <v>73988</v>
      </c>
      <c r="D178" s="144">
        <v>79989</v>
      </c>
      <c r="E178" s="144">
        <v>86276</v>
      </c>
      <c r="F178" s="144"/>
      <c r="G178" s="144"/>
      <c r="H178" s="144"/>
      <c r="I178" s="23"/>
      <c r="J178" s="23"/>
    </row>
    <row r="179" spans="1:10" ht="12.75">
      <c r="A179" s="23" t="s">
        <v>142</v>
      </c>
      <c r="B179" s="144">
        <v>4807</v>
      </c>
      <c r="C179" s="144">
        <v>5993</v>
      </c>
      <c r="D179" s="144">
        <v>7519</v>
      </c>
      <c r="E179" s="144">
        <v>8455</v>
      </c>
      <c r="F179" s="144"/>
      <c r="G179" s="144"/>
      <c r="H179" s="144"/>
      <c r="I179" s="23"/>
      <c r="J179" s="23"/>
    </row>
    <row r="180" spans="1:10" ht="12.75">
      <c r="A180" s="23" t="s">
        <v>221</v>
      </c>
      <c r="B180" s="113">
        <v>64329</v>
      </c>
      <c r="C180" s="113">
        <v>67111</v>
      </c>
      <c r="D180" s="113">
        <v>65989</v>
      </c>
      <c r="E180" s="113">
        <v>68908</v>
      </c>
      <c r="F180" s="126"/>
      <c r="G180" s="126"/>
      <c r="H180" s="126"/>
      <c r="I180" s="23"/>
      <c r="J180" s="23"/>
    </row>
    <row r="181" spans="1:10" ht="12.75">
      <c r="A181" s="23"/>
      <c r="B181" s="144"/>
      <c r="C181" s="144"/>
      <c r="D181" s="144"/>
      <c r="E181" s="144"/>
      <c r="F181" s="144"/>
      <c r="G181" s="144"/>
      <c r="H181" s="144"/>
      <c r="I181" s="23"/>
      <c r="J181" s="23"/>
    </row>
    <row r="182" spans="1:10" ht="13.5" thickBot="1">
      <c r="A182" s="23" t="s">
        <v>132</v>
      </c>
      <c r="B182" s="131">
        <v>3400</v>
      </c>
      <c r="C182" s="131">
        <v>4192</v>
      </c>
      <c r="D182" s="131">
        <v>4197</v>
      </c>
      <c r="E182" s="131">
        <v>4126</v>
      </c>
      <c r="F182" s="131"/>
      <c r="G182" s="131"/>
      <c r="H182" s="131"/>
      <c r="I182" s="23"/>
      <c r="J182" s="23"/>
    </row>
    <row r="183" spans="1:10" ht="12.75">
      <c r="A183" s="23" t="s">
        <v>45</v>
      </c>
      <c r="B183" s="144">
        <v>8207</v>
      </c>
      <c r="C183" s="144">
        <v>10185</v>
      </c>
      <c r="D183" s="144">
        <v>11716</v>
      </c>
      <c r="E183" s="144">
        <v>12581</v>
      </c>
      <c r="F183" s="144"/>
      <c r="G183" s="144"/>
      <c r="H183" s="144"/>
      <c r="I183" s="23"/>
      <c r="J183" s="23"/>
    </row>
    <row r="184" spans="1:10" ht="12.75">
      <c r="A184" s="23"/>
      <c r="B184" s="29"/>
      <c r="C184" s="29"/>
      <c r="D184" s="29"/>
      <c r="E184" s="29"/>
      <c r="F184" s="29"/>
      <c r="G184" s="29"/>
      <c r="H184" s="29"/>
      <c r="I184" s="23"/>
      <c r="J184" s="23"/>
    </row>
    <row r="185" spans="1:10" ht="12.75">
      <c r="A185" s="23" t="s">
        <v>174</v>
      </c>
      <c r="B185" s="34"/>
      <c r="C185" s="34">
        <v>0.2329</v>
      </c>
      <c r="D185" s="34">
        <v>0.0012</v>
      </c>
      <c r="E185" s="34">
        <v>-0.0169</v>
      </c>
      <c r="F185" s="50"/>
      <c r="G185" s="50"/>
      <c r="H185" s="50"/>
      <c r="I185" s="23"/>
      <c r="J185" s="23"/>
    </row>
    <row r="186" spans="1:10" ht="12.75">
      <c r="A186" s="23"/>
      <c r="B186" s="34"/>
      <c r="C186" s="34"/>
      <c r="D186" s="34"/>
      <c r="E186" s="34"/>
      <c r="F186" s="50"/>
      <c r="G186" s="50"/>
      <c r="H186" s="50"/>
      <c r="I186" s="23"/>
      <c r="J186" s="23"/>
    </row>
    <row r="187" spans="1:10" ht="12.75">
      <c r="A187" s="23"/>
      <c r="B187" s="34"/>
      <c r="C187" s="34"/>
      <c r="D187" s="34"/>
      <c r="E187" s="34"/>
      <c r="F187" s="50"/>
      <c r="G187" s="50"/>
      <c r="H187" s="50"/>
      <c r="I187" s="23"/>
      <c r="J187" s="23"/>
    </row>
    <row r="188" spans="1:12" ht="12.75">
      <c r="A188" s="49" t="s">
        <v>4</v>
      </c>
      <c r="B188" s="23"/>
      <c r="C188" s="23"/>
      <c r="D188" s="23"/>
      <c r="E188" s="31"/>
      <c r="F188" s="31"/>
      <c r="G188" s="118"/>
      <c r="H188" s="118"/>
      <c r="I188" s="118"/>
      <c r="J188" s="118"/>
      <c r="K188" s="119"/>
      <c r="L188" s="119"/>
    </row>
    <row r="189" spans="1:10" ht="12.75">
      <c r="A189" s="23" t="s">
        <v>145</v>
      </c>
      <c r="B189" s="23">
        <v>17</v>
      </c>
      <c r="C189" s="23">
        <v>20</v>
      </c>
      <c r="D189" s="23">
        <v>24</v>
      </c>
      <c r="E189" s="31">
        <v>24</v>
      </c>
      <c r="F189" s="31"/>
      <c r="G189" s="31"/>
      <c r="H189" s="31"/>
      <c r="I189" s="23"/>
      <c r="J189" s="23"/>
    </row>
    <row r="190" spans="1:10" ht="12.75">
      <c r="A190" s="23" t="s">
        <v>140</v>
      </c>
      <c r="B190" s="126">
        <v>109511</v>
      </c>
      <c r="C190" s="126">
        <v>115070</v>
      </c>
      <c r="D190" s="126">
        <v>122246</v>
      </c>
      <c r="E190" s="126">
        <v>129679</v>
      </c>
      <c r="F190" s="126"/>
      <c r="G190" s="126"/>
      <c r="H190" s="126"/>
      <c r="I190" s="23"/>
      <c r="J190" s="23"/>
    </row>
    <row r="191" spans="1:10" s="15" customFormat="1" ht="12.75">
      <c r="A191" s="23" t="s">
        <v>142</v>
      </c>
      <c r="B191" s="126">
        <v>1862</v>
      </c>
      <c r="C191" s="126">
        <v>2301</v>
      </c>
      <c r="D191" s="126">
        <v>2934</v>
      </c>
      <c r="E191" s="126">
        <v>3112</v>
      </c>
      <c r="F191" s="126"/>
      <c r="G191" s="126"/>
      <c r="H191" s="126"/>
      <c r="I191" s="49"/>
      <c r="J191" s="49"/>
    </row>
    <row r="192" spans="1:10" ht="13.5" thickBot="1">
      <c r="A192" s="23" t="s">
        <v>84</v>
      </c>
      <c r="B192" s="146">
        <v>469</v>
      </c>
      <c r="C192" s="146">
        <v>643</v>
      </c>
      <c r="D192" s="146">
        <v>552</v>
      </c>
      <c r="E192" s="146">
        <v>633</v>
      </c>
      <c r="F192" s="146"/>
      <c r="G192" s="146"/>
      <c r="H192" s="146"/>
      <c r="I192" s="23"/>
      <c r="J192" s="23"/>
    </row>
    <row r="193" spans="1:10" ht="12.75">
      <c r="A193" s="23" t="s">
        <v>85</v>
      </c>
      <c r="B193" s="126">
        <v>2331</v>
      </c>
      <c r="C193" s="126">
        <v>2944</v>
      </c>
      <c r="D193" s="126">
        <v>3486</v>
      </c>
      <c r="E193" s="126">
        <v>3745</v>
      </c>
      <c r="F193" s="126"/>
      <c r="G193" s="126"/>
      <c r="H193" s="126"/>
      <c r="I193" s="23"/>
      <c r="J193" s="23"/>
    </row>
    <row r="194" spans="1:10" ht="12.75">
      <c r="A194" s="23"/>
      <c r="B194" s="54"/>
      <c r="C194" s="54"/>
      <c r="D194" s="54"/>
      <c r="E194" s="54"/>
      <c r="F194" s="54"/>
      <c r="G194" s="54"/>
      <c r="H194" s="54"/>
      <c r="I194" s="23"/>
      <c r="J194" s="23"/>
    </row>
    <row r="195" spans="1:10" ht="12.75">
      <c r="A195" s="23" t="s">
        <v>175</v>
      </c>
      <c r="B195" s="34">
        <v>0.0144</v>
      </c>
      <c r="C195" s="34">
        <v>0.0153</v>
      </c>
      <c r="D195" s="34">
        <v>0.0116</v>
      </c>
      <c r="E195" s="34">
        <v>0.0127</v>
      </c>
      <c r="F195" s="55"/>
      <c r="G195" s="54"/>
      <c r="H195" s="54"/>
      <c r="I195" s="23"/>
      <c r="J195" s="23"/>
    </row>
    <row r="196" spans="1:10" ht="12.75">
      <c r="A196" s="23"/>
      <c r="B196" s="54"/>
      <c r="C196" s="54"/>
      <c r="D196" s="54"/>
      <c r="E196" s="54"/>
      <c r="F196" s="54"/>
      <c r="G196" s="54"/>
      <c r="H196" s="54"/>
      <c r="I196" s="23"/>
      <c r="J196" s="23"/>
    </row>
    <row r="197" spans="1:6" ht="12.75">
      <c r="A197" s="15" t="s">
        <v>185</v>
      </c>
      <c r="B197" s="35"/>
      <c r="C197" s="35"/>
      <c r="D197" s="35"/>
      <c r="E197" s="35"/>
      <c r="F197" s="16"/>
    </row>
    <row r="198" spans="2:8" ht="13.5" thickBot="1">
      <c r="B198" s="51">
        <v>1999</v>
      </c>
      <c r="C198" s="51">
        <v>2000</v>
      </c>
      <c r="D198" s="51">
        <v>2001</v>
      </c>
      <c r="E198" s="51">
        <v>2002</v>
      </c>
      <c r="F198" s="51">
        <v>2003</v>
      </c>
      <c r="G198" s="51">
        <v>2004</v>
      </c>
      <c r="H198" s="51">
        <v>2005</v>
      </c>
    </row>
    <row r="199" spans="1:8" ht="12.75">
      <c r="A199" s="16" t="s">
        <v>86</v>
      </c>
      <c r="B199" s="132">
        <v>2770</v>
      </c>
      <c r="C199" s="132">
        <v>2662</v>
      </c>
      <c r="D199" s="132">
        <v>3255</v>
      </c>
      <c r="E199" s="129">
        <v>5520</v>
      </c>
      <c r="F199" s="144"/>
      <c r="G199" s="144"/>
      <c r="H199" s="144"/>
    </row>
    <row r="200" spans="1:8" ht="12.75">
      <c r="A200" s="16" t="s">
        <v>87</v>
      </c>
      <c r="B200" s="132">
        <v>2791</v>
      </c>
      <c r="C200" s="132">
        <v>3525</v>
      </c>
      <c r="D200" s="132">
        <v>3068</v>
      </c>
      <c r="E200" s="129">
        <v>3080</v>
      </c>
      <c r="F200" s="144"/>
      <c r="G200" s="144"/>
      <c r="H200" s="144"/>
    </row>
    <row r="201" spans="1:8" ht="12.75">
      <c r="A201" s="16" t="s">
        <v>88</v>
      </c>
      <c r="B201" s="132">
        <v>0</v>
      </c>
      <c r="C201" s="132">
        <v>0</v>
      </c>
      <c r="D201" s="132">
        <v>871</v>
      </c>
      <c r="E201" s="129">
        <v>1168</v>
      </c>
      <c r="F201" s="144"/>
      <c r="G201" s="144"/>
      <c r="H201" s="144"/>
    </row>
    <row r="202" spans="1:8" ht="12.75">
      <c r="A202" s="16" t="s">
        <v>89</v>
      </c>
      <c r="B202" s="132">
        <v>2067</v>
      </c>
      <c r="C202" s="132">
        <v>2925</v>
      </c>
      <c r="D202" s="132">
        <v>3656</v>
      </c>
      <c r="E202" s="129">
        <v>4121</v>
      </c>
      <c r="F202" s="144"/>
      <c r="G202" s="144"/>
      <c r="H202" s="144"/>
    </row>
    <row r="203" spans="1:8" ht="12.75">
      <c r="A203" s="16" t="s">
        <v>90</v>
      </c>
      <c r="B203" s="132">
        <v>256</v>
      </c>
      <c r="C203" s="132">
        <v>329</v>
      </c>
      <c r="D203" s="132">
        <v>423</v>
      </c>
      <c r="E203" s="129">
        <v>415</v>
      </c>
      <c r="F203" s="144"/>
      <c r="G203" s="144"/>
      <c r="H203" s="144"/>
    </row>
    <row r="204" spans="1:8" ht="12.75">
      <c r="A204" s="16" t="s">
        <v>91</v>
      </c>
      <c r="B204" s="132">
        <v>1108</v>
      </c>
      <c r="C204" s="132">
        <v>1170</v>
      </c>
      <c r="D204" s="132">
        <v>1419</v>
      </c>
      <c r="E204" s="129">
        <v>1770</v>
      </c>
      <c r="F204" s="144"/>
      <c r="G204" s="144"/>
      <c r="H204" s="144"/>
    </row>
    <row r="205" spans="1:8" ht="13.5" thickBot="1">
      <c r="A205" s="16" t="s">
        <v>92</v>
      </c>
      <c r="B205" s="130">
        <v>81</v>
      </c>
      <c r="C205" s="130">
        <v>124</v>
      </c>
      <c r="D205" s="130">
        <v>1228</v>
      </c>
      <c r="E205" s="130">
        <v>1907</v>
      </c>
      <c r="F205" s="131"/>
      <c r="G205" s="131"/>
      <c r="H205" s="131"/>
    </row>
    <row r="206" spans="1:8" ht="12.75">
      <c r="A206" s="16" t="s">
        <v>93</v>
      </c>
      <c r="B206" s="132">
        <v>9073</v>
      </c>
      <c r="C206" s="132">
        <v>10735</v>
      </c>
      <c r="D206" s="132">
        <v>13920</v>
      </c>
      <c r="E206" s="132">
        <v>17981</v>
      </c>
      <c r="F206" s="144"/>
      <c r="G206" s="144"/>
      <c r="H206" s="144"/>
    </row>
    <row r="207" spans="1:8" ht="13.5" thickBot="1">
      <c r="A207" s="16" t="s">
        <v>5</v>
      </c>
      <c r="B207" s="130">
        <v>3980</v>
      </c>
      <c r="C207" s="130">
        <v>5296</v>
      </c>
      <c r="D207" s="130">
        <v>6821</v>
      </c>
      <c r="E207" s="130">
        <v>8463</v>
      </c>
      <c r="F207" s="131"/>
      <c r="G207" s="131"/>
      <c r="H207" s="131"/>
    </row>
    <row r="208" spans="1:8" ht="12.75">
      <c r="A208" s="16" t="s">
        <v>94</v>
      </c>
      <c r="B208" s="132">
        <v>5093</v>
      </c>
      <c r="C208" s="132">
        <v>5439</v>
      </c>
      <c r="D208" s="132">
        <v>7099</v>
      </c>
      <c r="E208" s="132">
        <v>9518</v>
      </c>
      <c r="F208" s="144"/>
      <c r="G208" s="144"/>
      <c r="H208" s="144"/>
    </row>
    <row r="209" spans="2:8" ht="12.75">
      <c r="B209" s="120"/>
      <c r="C209" s="120"/>
      <c r="D209" s="120"/>
      <c r="E209" s="120"/>
      <c r="F209" s="121"/>
      <c r="G209" s="121"/>
      <c r="H209" s="121"/>
    </row>
    <row r="210" spans="1:8" ht="12.75">
      <c r="A210" s="15" t="s">
        <v>121</v>
      </c>
      <c r="B210" s="120"/>
      <c r="C210" s="120"/>
      <c r="D210" s="120"/>
      <c r="E210" s="120"/>
      <c r="F210" s="121"/>
      <c r="G210" s="121"/>
      <c r="H210" s="121"/>
    </row>
    <row r="211" spans="1:8" ht="12.75">
      <c r="A211" s="16" t="s">
        <v>176</v>
      </c>
      <c r="B211" s="132">
        <v>2.02</v>
      </c>
      <c r="C211" s="132">
        <v>1.98</v>
      </c>
      <c r="D211" s="132">
        <v>2.24</v>
      </c>
      <c r="E211" s="132">
        <v>2.66</v>
      </c>
      <c r="F211" s="144"/>
      <c r="G211" s="144"/>
      <c r="H211" s="144"/>
    </row>
    <row r="212" spans="1:8" ht="12.75">
      <c r="A212" s="16" t="s">
        <v>178</v>
      </c>
      <c r="B212" s="37"/>
      <c r="C212" s="35">
        <v>-0.0198</v>
      </c>
      <c r="D212" s="35">
        <v>0.1313</v>
      </c>
      <c r="E212" s="35">
        <v>0.1875</v>
      </c>
      <c r="F212" s="34"/>
      <c r="G212" s="34"/>
      <c r="H212" s="34"/>
    </row>
    <row r="213" spans="1:8" ht="12.75">
      <c r="A213" s="16" t="s">
        <v>42</v>
      </c>
      <c r="B213" s="124"/>
      <c r="C213" s="132">
        <v>1662</v>
      </c>
      <c r="D213" s="132">
        <v>3185</v>
      </c>
      <c r="E213" s="132">
        <v>4061</v>
      </c>
      <c r="F213" s="144"/>
      <c r="G213" s="144"/>
      <c r="H213" s="144"/>
    </row>
    <row r="214" spans="2:8" ht="12.75">
      <c r="B214" s="124"/>
      <c r="C214" s="132"/>
      <c r="D214" s="132"/>
      <c r="E214" s="132"/>
      <c r="F214" s="144"/>
      <c r="G214" s="144"/>
      <c r="H214" s="144"/>
    </row>
    <row r="215" spans="1:8" ht="12.75">
      <c r="A215" s="15" t="s">
        <v>120</v>
      </c>
      <c r="B215" s="124"/>
      <c r="C215" s="132"/>
      <c r="D215" s="132"/>
      <c r="E215" s="132"/>
      <c r="F215" s="144"/>
      <c r="G215" s="144"/>
      <c r="H215" s="144"/>
    </row>
    <row r="216" spans="1:8" ht="12.75">
      <c r="A216" s="16" t="s">
        <v>3</v>
      </c>
      <c r="B216" s="126">
        <v>1006</v>
      </c>
      <c r="C216" s="126">
        <v>1316</v>
      </c>
      <c r="D216" s="126">
        <v>1525</v>
      </c>
      <c r="E216" s="126">
        <v>1642</v>
      </c>
      <c r="F216" s="126"/>
      <c r="G216" s="126"/>
      <c r="H216" s="126"/>
    </row>
    <row r="217" spans="1:8" ht="12.75">
      <c r="A217" s="16" t="s">
        <v>147</v>
      </c>
      <c r="B217" s="35">
        <v>0.031</v>
      </c>
      <c r="C217" s="35">
        <v>0.0313</v>
      </c>
      <c r="D217" s="35">
        <v>0.0319</v>
      </c>
      <c r="E217" s="35">
        <v>0.0328</v>
      </c>
      <c r="F217" s="55"/>
      <c r="G217" s="55"/>
      <c r="H217" s="55"/>
    </row>
    <row r="218" spans="3:6" ht="12.75">
      <c r="C218" s="35"/>
      <c r="D218" s="35"/>
      <c r="E218" s="35"/>
      <c r="F218" s="16"/>
    </row>
    <row r="219" spans="1:6" ht="12.75">
      <c r="A219" s="15" t="s">
        <v>186</v>
      </c>
      <c r="C219" s="35"/>
      <c r="D219" s="35"/>
      <c r="E219" s="35"/>
      <c r="F219" s="16"/>
    </row>
    <row r="220" spans="2:8" ht="13.5" thickBot="1">
      <c r="B220" s="51">
        <v>1999</v>
      </c>
      <c r="C220" s="51">
        <v>2000</v>
      </c>
      <c r="D220" s="51">
        <v>2001</v>
      </c>
      <c r="E220" s="51">
        <v>2002</v>
      </c>
      <c r="F220" s="51">
        <v>2003</v>
      </c>
      <c r="G220" s="51">
        <v>2004</v>
      </c>
      <c r="H220" s="51">
        <v>2005</v>
      </c>
    </row>
    <row r="221" spans="1:8" ht="12.75">
      <c r="A221" s="16" t="s">
        <v>125</v>
      </c>
      <c r="B221" s="34">
        <v>0.0064</v>
      </c>
      <c r="C221" s="34">
        <v>0.0058</v>
      </c>
      <c r="D221" s="34">
        <v>0.0103</v>
      </c>
      <c r="E221" s="34">
        <v>0.008</v>
      </c>
      <c r="F221" s="55"/>
      <c r="G221" s="55"/>
      <c r="H221" s="55"/>
    </row>
    <row r="222" spans="1:8" ht="12.75">
      <c r="A222" s="16" t="s">
        <v>151</v>
      </c>
      <c r="B222" s="34">
        <v>0.0959</v>
      </c>
      <c r="C222" s="34">
        <v>0.1125</v>
      </c>
      <c r="D222" s="34">
        <v>0.1175</v>
      </c>
      <c r="E222" s="34">
        <v>0.1365</v>
      </c>
      <c r="F222" s="34"/>
      <c r="G222" s="34"/>
      <c r="H222" s="34"/>
    </row>
    <row r="223" spans="1:8" ht="12.75">
      <c r="A223" s="16" t="s">
        <v>126</v>
      </c>
      <c r="B223" s="34">
        <v>0.019</v>
      </c>
      <c r="C223" s="34">
        <v>0.0091</v>
      </c>
      <c r="D223" s="34">
        <v>0.0229</v>
      </c>
      <c r="E223" s="34">
        <v>0.0186</v>
      </c>
      <c r="F223" s="55"/>
      <c r="G223" s="55"/>
      <c r="H223" s="55"/>
    </row>
    <row r="224" spans="1:8" ht="12.75">
      <c r="A224" s="16" t="s">
        <v>152</v>
      </c>
      <c r="B224" s="34">
        <v>0.0063</v>
      </c>
      <c r="C224" s="34">
        <v>0.01</v>
      </c>
      <c r="D224" s="34">
        <v>0.02</v>
      </c>
      <c r="E224" s="34">
        <v>0.0201</v>
      </c>
      <c r="F224" s="55"/>
      <c r="G224" s="55"/>
      <c r="H224" s="55"/>
    </row>
    <row r="225" spans="1:8" ht="12.75">
      <c r="A225" s="16" t="s">
        <v>153</v>
      </c>
      <c r="B225" s="34">
        <v>0.0701</v>
      </c>
      <c r="C225" s="34">
        <v>0.0729</v>
      </c>
      <c r="D225" s="34">
        <v>0.0638</v>
      </c>
      <c r="E225" s="34">
        <v>0.0627</v>
      </c>
      <c r="F225" s="34"/>
      <c r="G225" s="34"/>
      <c r="H225" s="34"/>
    </row>
    <row r="226" spans="1:8" ht="12.75">
      <c r="A226" s="16" t="s">
        <v>127</v>
      </c>
      <c r="B226" s="56">
        <v>0.0239</v>
      </c>
      <c r="C226" s="56">
        <v>0.0252</v>
      </c>
      <c r="D226" s="56">
        <v>0.035</v>
      </c>
      <c r="E226" s="56">
        <v>0.023</v>
      </c>
      <c r="F226" s="55"/>
      <c r="G226" s="55"/>
      <c r="H226" s="55"/>
    </row>
    <row r="227" spans="1:8" ht="12.75">
      <c r="A227" s="16" t="s">
        <v>154</v>
      </c>
      <c r="B227" s="50">
        <v>0.01</v>
      </c>
      <c r="C227" s="50">
        <v>0.0113</v>
      </c>
      <c r="D227" s="50">
        <v>0.0124</v>
      </c>
      <c r="E227" s="50">
        <v>0.0129</v>
      </c>
      <c r="F227" s="55"/>
      <c r="G227" s="55"/>
      <c r="H227" s="55"/>
    </row>
    <row r="228" spans="7:8" ht="12.75">
      <c r="G228" s="23"/>
      <c r="H228" s="23"/>
    </row>
    <row r="229" spans="1:8" ht="12.75">
      <c r="A229" s="16" t="s">
        <v>148</v>
      </c>
      <c r="B229" s="56">
        <v>0.0533</v>
      </c>
      <c r="C229" s="56">
        <v>0.0646</v>
      </c>
      <c r="D229" s="56">
        <v>0.0369</v>
      </c>
      <c r="E229" s="56">
        <v>0.0173</v>
      </c>
      <c r="F229" s="55"/>
      <c r="G229" s="55"/>
      <c r="H229" s="55"/>
    </row>
    <row r="230" spans="1:8" ht="12.75">
      <c r="A230" s="16" t="s">
        <v>149</v>
      </c>
      <c r="B230" s="56">
        <v>0.0999</v>
      </c>
      <c r="C230" s="56">
        <v>0.1128</v>
      </c>
      <c r="D230" s="56">
        <v>0.0892</v>
      </c>
      <c r="E230" s="56">
        <v>0.0668</v>
      </c>
      <c r="F230" s="55"/>
      <c r="G230" s="55"/>
      <c r="H230" s="55"/>
    </row>
    <row r="231" spans="1:8" ht="12.75">
      <c r="A231" s="16" t="s">
        <v>133</v>
      </c>
      <c r="B231" s="55">
        <v>0.3798</v>
      </c>
      <c r="C231" s="55">
        <v>0.3336</v>
      </c>
      <c r="D231" s="55">
        <v>0.3994</v>
      </c>
      <c r="E231" s="56">
        <v>0.399</v>
      </c>
      <c r="F231" s="122"/>
      <c r="G231" s="122"/>
      <c r="H231" s="122"/>
    </row>
    <row r="232" spans="1:8" ht="12.75">
      <c r="A232" s="16" t="s">
        <v>150</v>
      </c>
      <c r="B232" s="55">
        <v>0.1</v>
      </c>
      <c r="C232" s="55">
        <v>0.1</v>
      </c>
      <c r="D232" s="55">
        <v>0.1</v>
      </c>
      <c r="E232" s="55">
        <v>0.1</v>
      </c>
      <c r="F232" s="123"/>
      <c r="G232" s="123"/>
      <c r="H232" s="123"/>
    </row>
    <row r="233" spans="1:8" s="22" customFormat="1" ht="12.75">
      <c r="A233" s="22" t="s">
        <v>29</v>
      </c>
      <c r="B233" s="56">
        <v>0.1985</v>
      </c>
      <c r="C233" s="56">
        <v>0.1501</v>
      </c>
      <c r="D233" s="56">
        <v>0.1343</v>
      </c>
      <c r="E233" s="56">
        <v>0.1257</v>
      </c>
      <c r="F233" s="56"/>
      <c r="G233" s="56"/>
      <c r="H233" s="56"/>
    </row>
    <row r="234" spans="2:8" s="22" customFormat="1" ht="12.75">
      <c r="B234" s="56"/>
      <c r="C234" s="56"/>
      <c r="D234" s="56"/>
      <c r="E234" s="56"/>
      <c r="F234" s="56"/>
      <c r="G234" s="31"/>
      <c r="H234" s="31"/>
    </row>
  </sheetData>
  <printOptions gridLines="1" headings="1"/>
  <pageMargins left="0.75" right="0.75" top="1" bottom="1" header="0.5" footer="0.5"/>
  <pageSetup horizontalDpi="600" verticalDpi="600" orientation="portrait" scale="82" r:id="rId1"/>
  <headerFooter alignWithMargins="0">
    <oddHeader>&amp;L&amp;D&amp;C&amp;A&amp;R&amp;F</oddHeader>
    <oddFooter>&amp;CPage &amp;P of &amp;N</oddFooter>
  </headerFooter>
  <rowBreaks count="4" manualBreakCount="4">
    <brk id="52" max="255" man="1"/>
    <brk id="79" max="255" man="1"/>
    <brk id="141" max="255" man="1"/>
    <brk id="19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140625" defaultRowHeight="12.75"/>
  <cols>
    <col min="1" max="1" width="40.57421875" style="16" bestFit="1" customWidth="1"/>
    <col min="2" max="5" width="10.7109375" style="16" customWidth="1"/>
    <col min="6" max="16384" width="9.140625" style="16" customWidth="1"/>
  </cols>
  <sheetData>
    <row r="1" spans="1:5" ht="13.5" thickBot="1">
      <c r="A1" s="49" t="s">
        <v>155</v>
      </c>
      <c r="B1" s="95">
        <v>1999</v>
      </c>
      <c r="C1" s="95">
        <v>2000</v>
      </c>
      <c r="D1" s="95">
        <v>2001</v>
      </c>
      <c r="E1" s="95">
        <v>2002</v>
      </c>
    </row>
    <row r="2" spans="1:5" ht="12.75">
      <c r="A2" s="23" t="s">
        <v>125</v>
      </c>
      <c r="B2" s="34">
        <v>0.0064</v>
      </c>
      <c r="C2" s="34">
        <v>0.0058</v>
      </c>
      <c r="D2" s="34">
        <v>0.0103</v>
      </c>
      <c r="E2" s="34">
        <v>0.008</v>
      </c>
    </row>
    <row r="3" spans="1:5" ht="12.75">
      <c r="A3" s="23" t="s">
        <v>151</v>
      </c>
      <c r="B3" s="34">
        <v>0.0959</v>
      </c>
      <c r="C3" s="34">
        <v>0.1125</v>
      </c>
      <c r="D3" s="34">
        <v>0.1175</v>
      </c>
      <c r="E3" s="34">
        <v>0.1365</v>
      </c>
    </row>
    <row r="4" spans="1:5" ht="12.75">
      <c r="A4" s="23" t="s">
        <v>126</v>
      </c>
      <c r="B4" s="34">
        <v>0.019</v>
      </c>
      <c r="C4" s="34">
        <v>0.0091</v>
      </c>
      <c r="D4" s="34">
        <v>0.0229</v>
      </c>
      <c r="E4" s="34">
        <v>0.0186</v>
      </c>
    </row>
    <row r="5" spans="1:5" ht="12.75">
      <c r="A5" s="23" t="s">
        <v>152</v>
      </c>
      <c r="B5" s="34">
        <v>0.0063</v>
      </c>
      <c r="C5" s="34">
        <v>0.01</v>
      </c>
      <c r="D5" s="34">
        <v>0.02</v>
      </c>
      <c r="E5" s="34">
        <v>0.0201</v>
      </c>
    </row>
    <row r="6" spans="1:5" ht="12.75">
      <c r="A6" s="23" t="s">
        <v>153</v>
      </c>
      <c r="B6" s="34">
        <v>0.0701</v>
      </c>
      <c r="C6" s="34">
        <v>0.0729</v>
      </c>
      <c r="D6" s="34">
        <v>0.0638</v>
      </c>
      <c r="E6" s="34">
        <v>0.0627</v>
      </c>
    </row>
    <row r="7" spans="1:5" ht="12.75">
      <c r="A7" s="23" t="s">
        <v>127</v>
      </c>
      <c r="B7" s="56">
        <v>0.0239</v>
      </c>
      <c r="C7" s="56">
        <v>0.0252</v>
      </c>
      <c r="D7" s="56">
        <v>0.035</v>
      </c>
      <c r="E7" s="56">
        <v>0.023</v>
      </c>
    </row>
    <row r="8" spans="1:5" ht="12.75">
      <c r="A8" s="23" t="s">
        <v>154</v>
      </c>
      <c r="B8" s="50">
        <v>0.01</v>
      </c>
      <c r="C8" s="50">
        <v>0.0113</v>
      </c>
      <c r="D8" s="50">
        <v>0.0124</v>
      </c>
      <c r="E8" s="50">
        <v>0.0129</v>
      </c>
    </row>
    <row r="9" spans="1:5" ht="12.75">
      <c r="A9" s="23"/>
      <c r="B9" s="23"/>
      <c r="C9" s="23"/>
      <c r="D9" s="23"/>
      <c r="E9" s="31"/>
    </row>
    <row r="10" spans="1:5" ht="12.75">
      <c r="A10" s="23" t="s">
        <v>148</v>
      </c>
      <c r="B10" s="56">
        <v>0.0533</v>
      </c>
      <c r="C10" s="56">
        <v>0.0646</v>
      </c>
      <c r="D10" s="56">
        <v>0.0369</v>
      </c>
      <c r="E10" s="56">
        <v>0.0173</v>
      </c>
    </row>
    <row r="11" spans="1:5" ht="12.75">
      <c r="A11" s="23" t="s">
        <v>149</v>
      </c>
      <c r="B11" s="56">
        <v>0.0999</v>
      </c>
      <c r="C11" s="56">
        <v>0.1128</v>
      </c>
      <c r="D11" s="56">
        <v>0.0892</v>
      </c>
      <c r="E11" s="56">
        <v>0.0668</v>
      </c>
    </row>
    <row r="12" spans="1:5" ht="12.75">
      <c r="A12" s="23" t="s">
        <v>133</v>
      </c>
      <c r="B12" s="55">
        <v>0.3798</v>
      </c>
      <c r="C12" s="55">
        <v>0.3336</v>
      </c>
      <c r="D12" s="55">
        <v>0.3994</v>
      </c>
      <c r="E12" s="56">
        <v>0.399</v>
      </c>
    </row>
    <row r="13" spans="1:5" ht="12.75">
      <c r="A13" s="23" t="s">
        <v>150</v>
      </c>
      <c r="B13" s="55">
        <v>0.1</v>
      </c>
      <c r="C13" s="55">
        <v>0.1</v>
      </c>
      <c r="D13" s="55">
        <v>0.1</v>
      </c>
      <c r="E13" s="55">
        <v>0.1</v>
      </c>
    </row>
    <row r="14" spans="1:5" ht="12.75">
      <c r="A14" s="31" t="s">
        <v>29</v>
      </c>
      <c r="B14" s="56">
        <v>0.1985</v>
      </c>
      <c r="C14" s="56">
        <v>0.1501</v>
      </c>
      <c r="D14" s="56">
        <v>0.1343</v>
      </c>
      <c r="E14" s="56">
        <v>0.1257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27.28125" style="16" customWidth="1"/>
    <col min="2" max="3" width="11.00390625" style="16" bestFit="1" customWidth="1"/>
    <col min="4" max="16384" width="9.140625" style="16" customWidth="1"/>
  </cols>
  <sheetData>
    <row r="1" spans="1:3" s="170" customFormat="1" ht="54.75" thickBot="1">
      <c r="A1" s="170" t="s">
        <v>191</v>
      </c>
      <c r="B1" s="171" t="s">
        <v>192</v>
      </c>
      <c r="C1" s="171" t="s">
        <v>193</v>
      </c>
    </row>
    <row r="2" spans="1:3" ht="12.75">
      <c r="A2" s="16" t="s">
        <v>194</v>
      </c>
      <c r="B2" s="175">
        <v>0.13</v>
      </c>
      <c r="C2" s="177" t="s">
        <v>195</v>
      </c>
    </row>
    <row r="3" spans="1:3" ht="12.75">
      <c r="A3" s="16" t="s">
        <v>196</v>
      </c>
      <c r="B3" s="175">
        <v>0.1</v>
      </c>
      <c r="C3" s="177" t="s">
        <v>197</v>
      </c>
    </row>
    <row r="4" spans="1:3" ht="13.5" thickBot="1">
      <c r="A4" s="178" t="s">
        <v>198</v>
      </c>
      <c r="B4" s="179">
        <v>0.08</v>
      </c>
      <c r="C4" s="180" t="s">
        <v>199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16" customWidth="1"/>
    <col min="2" max="7" width="11.57421875" style="16" customWidth="1"/>
    <col min="8" max="16384" width="9.140625" style="16" customWidth="1"/>
  </cols>
  <sheetData>
    <row r="1" spans="1:7" s="27" customFormat="1" ht="13.5">
      <c r="A1" s="27" t="s">
        <v>200</v>
      </c>
      <c r="B1" s="168">
        <v>1</v>
      </c>
      <c r="C1" s="168">
        <v>2</v>
      </c>
      <c r="D1" s="168">
        <v>3</v>
      </c>
      <c r="E1" s="168">
        <v>4</v>
      </c>
      <c r="F1" s="168">
        <v>5</v>
      </c>
      <c r="G1" s="168">
        <v>6</v>
      </c>
    </row>
    <row r="2" spans="1:7" s="27" customFormat="1" ht="27">
      <c r="A2" s="27" t="s">
        <v>201</v>
      </c>
      <c r="B2" s="169" t="s">
        <v>202</v>
      </c>
      <c r="C2" s="169" t="s">
        <v>203</v>
      </c>
      <c r="D2" s="169" t="s">
        <v>204</v>
      </c>
      <c r="E2" s="169" t="s">
        <v>205</v>
      </c>
      <c r="F2" s="169" t="s">
        <v>206</v>
      </c>
      <c r="G2" s="169" t="s">
        <v>207</v>
      </c>
    </row>
    <row r="3" spans="1:7" s="170" customFormat="1" ht="27.75" thickBot="1">
      <c r="A3" s="170" t="s">
        <v>208</v>
      </c>
      <c r="B3" s="171" t="s">
        <v>196</v>
      </c>
      <c r="C3" s="171" t="s">
        <v>196</v>
      </c>
      <c r="D3" s="171" t="s">
        <v>194</v>
      </c>
      <c r="E3" s="171" t="s">
        <v>209</v>
      </c>
      <c r="F3" s="171" t="s">
        <v>194</v>
      </c>
      <c r="G3" s="171" t="s">
        <v>210</v>
      </c>
    </row>
    <row r="4" spans="5:7" ht="13.5">
      <c r="E4" s="172"/>
      <c r="F4" s="121"/>
      <c r="G4" s="121"/>
    </row>
    <row r="5" spans="1:6" ht="13.5">
      <c r="A5" s="173" t="s">
        <v>211</v>
      </c>
      <c r="B5" s="181" t="s">
        <v>212</v>
      </c>
      <c r="C5" s="182"/>
      <c r="D5" s="182"/>
      <c r="E5" s="182"/>
      <c r="F5" s="182"/>
    </row>
    <row r="6" spans="1:7" ht="12.75">
      <c r="A6" s="16">
        <v>0</v>
      </c>
      <c r="B6" s="92"/>
      <c r="C6" s="67">
        <v>-3534000</v>
      </c>
      <c r="D6" s="92">
        <v>-1582000</v>
      </c>
      <c r="E6" s="92">
        <v>-4845000</v>
      </c>
      <c r="F6" s="92">
        <v>-24050000</v>
      </c>
      <c r="G6" s="67">
        <v>-1650000</v>
      </c>
    </row>
    <row r="7" spans="1:7" ht="12.75">
      <c r="A7" s="16">
        <v>1</v>
      </c>
      <c r="B7" s="67"/>
      <c r="C7" s="67">
        <v>-583296</v>
      </c>
      <c r="D7" s="92">
        <v>465262.73643835605</v>
      </c>
      <c r="E7" s="92">
        <v>661105</v>
      </c>
      <c r="F7" s="92">
        <v>4374354</v>
      </c>
      <c r="G7" s="67">
        <v>0</v>
      </c>
    </row>
    <row r="8" spans="1:7" ht="12.75">
      <c r="A8" s="16">
        <v>2</v>
      </c>
      <c r="B8" s="67"/>
      <c r="C8" s="67">
        <v>1260859</v>
      </c>
      <c r="D8" s="92">
        <v>766303.1672602741</v>
      </c>
      <c r="E8" s="92">
        <v>831781</v>
      </c>
      <c r="F8" s="92">
        <v>3146041</v>
      </c>
      <c r="G8" s="67">
        <v>0</v>
      </c>
    </row>
    <row r="9" spans="1:7" ht="12.75">
      <c r="A9" s="16">
        <v>3</v>
      </c>
      <c r="B9" s="67"/>
      <c r="C9" s="67">
        <v>1104938</v>
      </c>
      <c r="D9" s="92">
        <v>725619.4642397261</v>
      </c>
      <c r="E9" s="92">
        <v>710338</v>
      </c>
      <c r="F9" s="92">
        <v>3208962</v>
      </c>
      <c r="G9" s="67">
        <v>2000000</v>
      </c>
    </row>
    <row r="10" spans="1:7" ht="12.75">
      <c r="A10" s="16">
        <v>4</v>
      </c>
      <c r="B10" s="67"/>
      <c r="C10" s="67">
        <v>975064</v>
      </c>
      <c r="D10" s="92">
        <v>696445.9156080139</v>
      </c>
      <c r="E10" s="92">
        <v>628331</v>
      </c>
      <c r="F10" s="92">
        <v>3273141</v>
      </c>
      <c r="G10" s="67"/>
    </row>
    <row r="11" spans="1:7" ht="12.75">
      <c r="A11" s="16">
        <v>5</v>
      </c>
      <c r="B11" s="67"/>
      <c r="C11" s="67">
        <v>862103</v>
      </c>
      <c r="D11" s="92">
        <v>383064.87077450176</v>
      </c>
      <c r="E11" s="92">
        <v>574938</v>
      </c>
      <c r="F11" s="92">
        <v>3338604</v>
      </c>
      <c r="G11" s="67"/>
    </row>
    <row r="12" spans="1:7" ht="12.75">
      <c r="A12" s="16">
        <v>6</v>
      </c>
      <c r="B12" s="67"/>
      <c r="C12" s="67">
        <v>786450</v>
      </c>
      <c r="D12" s="92">
        <v>197317.94152181066</v>
      </c>
      <c r="E12" s="92">
        <v>591281</v>
      </c>
      <c r="F12" s="92">
        <v>3405376</v>
      </c>
      <c r="G12" s="67"/>
    </row>
    <row r="13" spans="1:7" ht="12.75">
      <c r="A13" s="16">
        <v>7</v>
      </c>
      <c r="B13" s="67"/>
      <c r="C13" s="67">
        <v>744379</v>
      </c>
      <c r="D13" s="92">
        <v>192677.48742254265</v>
      </c>
      <c r="E13" s="92">
        <v>608404</v>
      </c>
      <c r="F13" s="92">
        <v>3473484</v>
      </c>
      <c r="G13" s="67"/>
    </row>
    <row r="14" spans="1:7" ht="12.75">
      <c r="A14" s="16">
        <v>8</v>
      </c>
      <c r="B14" s="67"/>
      <c r="C14" s="67">
        <v>646834</v>
      </c>
      <c r="D14" s="92">
        <v>158739.34156649502</v>
      </c>
      <c r="E14" s="92">
        <v>539522</v>
      </c>
      <c r="F14" s="92">
        <v>3542953</v>
      </c>
      <c r="G14" s="67"/>
    </row>
    <row r="15" spans="1:7" ht="12.75">
      <c r="A15" s="16">
        <v>9</v>
      </c>
      <c r="B15" s="67"/>
      <c r="C15" s="67">
        <v>486552</v>
      </c>
      <c r="D15" s="92">
        <v>123950.7589431328</v>
      </c>
      <c r="E15" s="92">
        <v>472081</v>
      </c>
      <c r="F15" s="92">
        <v>3613812</v>
      </c>
      <c r="G15" s="67"/>
    </row>
    <row r="16" spans="1:7" ht="12.75">
      <c r="A16" s="16">
        <v>10</v>
      </c>
      <c r="B16" s="67"/>
      <c r="C16" s="67">
        <v>2872825</v>
      </c>
      <c r="D16" s="92">
        <v>279133.3410506828</v>
      </c>
      <c r="E16" s="92">
        <v>551449</v>
      </c>
      <c r="F16" s="92">
        <v>41652800</v>
      </c>
      <c r="G16" s="67"/>
    </row>
    <row r="18" spans="1:7" ht="12.75">
      <c r="A18" s="16" t="s">
        <v>213</v>
      </c>
      <c r="B18" s="174"/>
      <c r="C18" s="174"/>
      <c r="D18" s="174"/>
      <c r="E18" s="174"/>
      <c r="F18" s="174"/>
      <c r="G18" s="174"/>
    </row>
    <row r="19" spans="1:7" ht="12.75">
      <c r="A19" s="16" t="s">
        <v>214</v>
      </c>
      <c r="B19" s="174"/>
      <c r="C19" s="174"/>
      <c r="D19" s="174"/>
      <c r="E19" s="174"/>
      <c r="F19" s="174"/>
      <c r="G19" s="174"/>
    </row>
    <row r="20" spans="1:7" ht="12.75">
      <c r="A20" s="16" t="s">
        <v>215</v>
      </c>
      <c r="B20" s="175"/>
      <c r="C20" s="175"/>
      <c r="D20" s="175"/>
      <c r="E20" s="175"/>
      <c r="F20" s="175"/>
      <c r="G20" s="175"/>
    </row>
    <row r="21" spans="1:7" ht="12.75">
      <c r="A21" s="16" t="s">
        <v>216</v>
      </c>
      <c r="B21" s="175"/>
      <c r="C21" s="175"/>
      <c r="D21" s="175"/>
      <c r="E21" s="175"/>
      <c r="F21" s="175"/>
      <c r="G21" s="175"/>
    </row>
    <row r="22" spans="1:7" ht="12.75">
      <c r="A22" s="16" t="s">
        <v>192</v>
      </c>
      <c r="B22" s="175"/>
      <c r="C22" s="175"/>
      <c r="D22" s="175"/>
      <c r="E22" s="175"/>
      <c r="F22" s="175"/>
      <c r="G22" s="175"/>
    </row>
    <row r="23" spans="1:7" ht="12.75">
      <c r="A23" s="16" t="s">
        <v>217</v>
      </c>
      <c r="B23" s="175"/>
      <c r="C23" s="175"/>
      <c r="D23" s="175"/>
      <c r="E23" s="175"/>
      <c r="F23" s="175"/>
      <c r="G23" s="175"/>
    </row>
    <row r="24" spans="1:7" ht="12.75">
      <c r="A24" s="16" t="s">
        <v>218</v>
      </c>
      <c r="B24" s="67"/>
      <c r="C24" s="67"/>
      <c r="D24" s="67"/>
      <c r="E24" s="67"/>
      <c r="F24" s="67"/>
      <c r="G24" s="67"/>
    </row>
    <row r="25" spans="1:7" ht="12.75">
      <c r="A25" s="16" t="s">
        <v>219</v>
      </c>
      <c r="B25" s="67"/>
      <c r="C25" s="67"/>
      <c r="D25" s="67"/>
      <c r="E25" s="67"/>
      <c r="F25" s="67"/>
      <c r="G25" s="67"/>
    </row>
    <row r="26" spans="1:6" ht="12.75">
      <c r="A26" s="16" t="s">
        <v>220</v>
      </c>
      <c r="B26" s="176"/>
      <c r="C26" s="176"/>
      <c r="D26" s="176"/>
      <c r="E26" s="176"/>
      <c r="F26" s="176"/>
    </row>
  </sheetData>
  <mergeCells count="1">
    <mergeCell ref="B5:F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2"/>
  <sheetViews>
    <sheetView workbookViewId="0" topLeftCell="A46">
      <selection activeCell="D49" sqref="D49"/>
    </sheetView>
  </sheetViews>
  <sheetFormatPr defaultColWidth="9.140625" defaultRowHeight="12.75"/>
  <sheetData>
    <row r="1" spans="1:13" ht="12.7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9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2.75">
      <c r="A4" s="4"/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  <c r="I4" s="5" t="s">
        <v>65</v>
      </c>
      <c r="J4" s="5" t="s">
        <v>66</v>
      </c>
      <c r="K4" s="5" t="s">
        <v>67</v>
      </c>
      <c r="L4" s="5" t="s">
        <v>68</v>
      </c>
      <c r="M4" s="5" t="s">
        <v>69</v>
      </c>
      <c r="N4" s="11" t="s">
        <v>73</v>
      </c>
    </row>
    <row r="5" spans="1:14" ht="12.75">
      <c r="A5" s="5">
        <v>1983</v>
      </c>
      <c r="B5" s="8">
        <v>143.23</v>
      </c>
      <c r="C5" s="8">
        <v>142.82</v>
      </c>
      <c r="D5" s="8">
        <v>137.85</v>
      </c>
      <c r="E5" s="8">
        <v>136.2</v>
      </c>
      <c r="F5" s="8">
        <v>137.02</v>
      </c>
      <c r="G5" s="8">
        <v>136.15</v>
      </c>
      <c r="H5" s="8">
        <v>0</v>
      </c>
      <c r="I5" s="8">
        <v>0</v>
      </c>
      <c r="J5" s="8">
        <v>0</v>
      </c>
      <c r="K5" s="8">
        <v>0</v>
      </c>
      <c r="L5" s="8">
        <v>148.1</v>
      </c>
      <c r="M5" s="8">
        <v>151.48</v>
      </c>
      <c r="N5" s="12">
        <f>AVERAGE(B5:M5)</f>
        <v>94.40416666666665</v>
      </c>
    </row>
    <row r="6" spans="1:14" ht="12.75">
      <c r="A6" s="5">
        <v>1984</v>
      </c>
      <c r="B6" s="8">
        <v>150.43</v>
      </c>
      <c r="C6" s="8">
        <v>148.45</v>
      </c>
      <c r="D6" s="8">
        <v>149.69</v>
      </c>
      <c r="E6" s="8">
        <v>151.19</v>
      </c>
      <c r="F6" s="8">
        <v>152.34</v>
      </c>
      <c r="G6" s="8">
        <v>150.94</v>
      </c>
      <c r="H6" s="8">
        <v>147.79</v>
      </c>
      <c r="I6" s="8">
        <v>146.14</v>
      </c>
      <c r="J6" s="8">
        <v>146.34</v>
      </c>
      <c r="K6" s="8">
        <v>141.08</v>
      </c>
      <c r="L6" s="8">
        <v>142.21</v>
      </c>
      <c r="M6" s="8">
        <v>141.38</v>
      </c>
      <c r="N6" s="12">
        <f aca="true" t="shared" si="0" ref="N6:N24">AVERAGE(B6:M6)</f>
        <v>147.33166666666662</v>
      </c>
    </row>
    <row r="7" spans="1:14" ht="12.75">
      <c r="A7" s="5">
        <v>1985</v>
      </c>
      <c r="B7" s="8">
        <v>146.03</v>
      </c>
      <c r="C7" s="8">
        <v>149</v>
      </c>
      <c r="D7" s="8">
        <v>146.88</v>
      </c>
      <c r="E7" s="8">
        <v>144.85</v>
      </c>
      <c r="F7" s="8">
        <v>0</v>
      </c>
      <c r="G7" s="8">
        <v>148.07</v>
      </c>
      <c r="H7" s="8">
        <v>0</v>
      </c>
      <c r="I7" s="8">
        <v>0</v>
      </c>
      <c r="J7" s="8">
        <v>147.56</v>
      </c>
      <c r="K7" s="8">
        <v>151.94</v>
      </c>
      <c r="L7" s="8">
        <v>165.82</v>
      </c>
      <c r="M7" s="8">
        <v>202.69</v>
      </c>
      <c r="N7" s="12">
        <f t="shared" si="0"/>
        <v>116.90333333333332</v>
      </c>
    </row>
    <row r="8" spans="1:14" ht="12.75">
      <c r="A8" s="5">
        <v>1986</v>
      </c>
      <c r="B8" s="8">
        <v>263.77</v>
      </c>
      <c r="C8" s="8">
        <v>248.24</v>
      </c>
      <c r="D8" s="8">
        <v>252.93</v>
      </c>
      <c r="E8" s="8">
        <v>241.95</v>
      </c>
      <c r="F8" s="8">
        <v>237.45</v>
      </c>
      <c r="G8" s="8">
        <v>215.44</v>
      </c>
      <c r="H8" s="8">
        <v>191.36</v>
      </c>
      <c r="I8" s="8">
        <v>194.05</v>
      </c>
      <c r="J8" s="8">
        <v>211.11</v>
      </c>
      <c r="K8" s="8">
        <v>207.62</v>
      </c>
      <c r="L8" s="8">
        <v>206.69</v>
      </c>
      <c r="M8" s="8">
        <v>169.86</v>
      </c>
      <c r="N8" s="12">
        <f t="shared" si="0"/>
        <v>220.0391666666667</v>
      </c>
    </row>
    <row r="9" spans="1:14" ht="12.75">
      <c r="A9" s="5">
        <v>1987</v>
      </c>
      <c r="B9" s="8">
        <v>158.83</v>
      </c>
      <c r="C9" s="8">
        <v>148.81</v>
      </c>
      <c r="D9" s="8">
        <v>117.59</v>
      </c>
      <c r="E9" s="8">
        <v>111.85</v>
      </c>
      <c r="F9" s="8">
        <v>119.98</v>
      </c>
      <c r="G9" s="8">
        <v>118.02</v>
      </c>
      <c r="H9" s="8">
        <v>112.52</v>
      </c>
      <c r="I9" s="8">
        <v>111.24</v>
      </c>
      <c r="J9" s="8">
        <v>114.12</v>
      </c>
      <c r="K9" s="8">
        <v>121.55</v>
      </c>
      <c r="L9" s="8">
        <v>0</v>
      </c>
      <c r="M9" s="8">
        <v>0</v>
      </c>
      <c r="N9" s="12">
        <f t="shared" si="0"/>
        <v>102.87583333333333</v>
      </c>
    </row>
    <row r="10" spans="1:14" ht="12.75">
      <c r="A10" s="5">
        <v>1988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2">
        <f t="shared" si="0"/>
        <v>0</v>
      </c>
    </row>
    <row r="11" spans="1:14" ht="12.75">
      <c r="A11" s="5">
        <v>1989</v>
      </c>
      <c r="B11" s="8">
        <v>0</v>
      </c>
      <c r="C11" s="8">
        <v>0</v>
      </c>
      <c r="D11" s="8">
        <v>149.17</v>
      </c>
      <c r="E11" s="8">
        <v>151.05</v>
      </c>
      <c r="F11" s="8">
        <v>146.65</v>
      </c>
      <c r="G11" s="8">
        <v>134.16</v>
      </c>
      <c r="H11" s="8">
        <v>94.41</v>
      </c>
      <c r="I11" s="8">
        <v>83.15</v>
      </c>
      <c r="J11" s="8">
        <v>83.25</v>
      </c>
      <c r="K11" s="8">
        <v>74.1</v>
      </c>
      <c r="L11" s="8">
        <v>77.34</v>
      </c>
      <c r="M11" s="8">
        <v>78.13</v>
      </c>
      <c r="N11" s="12">
        <f t="shared" si="0"/>
        <v>89.28416666666665</v>
      </c>
    </row>
    <row r="12" spans="1:14" ht="12.75">
      <c r="A12" s="5">
        <v>1990</v>
      </c>
      <c r="B12" s="8">
        <v>82.07</v>
      </c>
      <c r="C12" s="8">
        <v>91.55</v>
      </c>
      <c r="D12" s="8">
        <v>103.24</v>
      </c>
      <c r="E12" s="8">
        <v>101.79</v>
      </c>
      <c r="F12" s="8">
        <v>99.14</v>
      </c>
      <c r="G12" s="8">
        <v>96.01</v>
      </c>
      <c r="H12" s="8">
        <v>92.45</v>
      </c>
      <c r="I12" s="8">
        <v>103.3</v>
      </c>
      <c r="J12" s="8">
        <v>102.21</v>
      </c>
      <c r="K12" s="8">
        <v>97.2</v>
      </c>
      <c r="L12" s="8">
        <v>92.38</v>
      </c>
      <c r="M12" s="8">
        <v>97.06</v>
      </c>
      <c r="N12" s="12">
        <f t="shared" si="0"/>
        <v>96.53333333333335</v>
      </c>
    </row>
    <row r="13" spans="1:14" ht="12.75">
      <c r="A13" s="5">
        <v>1991</v>
      </c>
      <c r="B13" s="8">
        <v>91.55</v>
      </c>
      <c r="C13" s="8">
        <v>94.21</v>
      </c>
      <c r="D13" s="8">
        <v>99.36</v>
      </c>
      <c r="E13" s="8">
        <v>97.27</v>
      </c>
      <c r="F13" s="8">
        <v>91.51</v>
      </c>
      <c r="G13" s="8">
        <v>90.18</v>
      </c>
      <c r="H13" s="8">
        <v>88.02</v>
      </c>
      <c r="I13" s="8">
        <v>88.09</v>
      </c>
      <c r="J13" s="8">
        <v>91.95</v>
      </c>
      <c r="K13" s="8">
        <v>82.88</v>
      </c>
      <c r="L13" s="8">
        <v>82.43</v>
      </c>
      <c r="M13" s="8">
        <v>79.7</v>
      </c>
      <c r="N13" s="12">
        <f t="shared" si="0"/>
        <v>89.7625</v>
      </c>
    </row>
    <row r="14" spans="1:14" ht="12.75">
      <c r="A14" s="5">
        <v>1992</v>
      </c>
      <c r="B14" s="8">
        <v>78.4</v>
      </c>
      <c r="C14" s="8">
        <v>71.75</v>
      </c>
      <c r="D14" s="8">
        <v>73.67</v>
      </c>
      <c r="E14" s="8">
        <v>69.55</v>
      </c>
      <c r="F14" s="8">
        <v>64.93</v>
      </c>
      <c r="G14" s="8">
        <v>64.1</v>
      </c>
      <c r="H14" s="8">
        <v>62.5</v>
      </c>
      <c r="I14" s="8">
        <v>56.49</v>
      </c>
      <c r="J14" s="8">
        <v>56.18</v>
      </c>
      <c r="K14" s="8">
        <v>64.77</v>
      </c>
      <c r="L14" s="8">
        <v>71.72</v>
      </c>
      <c r="M14" s="8">
        <v>81.52</v>
      </c>
      <c r="N14" s="12">
        <f t="shared" si="0"/>
        <v>67.96499999999999</v>
      </c>
    </row>
    <row r="15" spans="1:14" ht="12.75">
      <c r="A15" s="5">
        <v>1993</v>
      </c>
      <c r="B15" s="8">
        <v>71.61</v>
      </c>
      <c r="C15" s="8">
        <v>72.45</v>
      </c>
      <c r="D15" s="8">
        <v>67.07</v>
      </c>
      <c r="E15" s="8">
        <v>59.77</v>
      </c>
      <c r="F15" s="8">
        <v>67.35</v>
      </c>
      <c r="G15" s="8">
        <v>68.13</v>
      </c>
      <c r="H15" s="8">
        <v>76.4</v>
      </c>
      <c r="I15" s="8">
        <v>84.18</v>
      </c>
      <c r="J15" s="8">
        <v>86.58</v>
      </c>
      <c r="K15" s="8">
        <v>83.02</v>
      </c>
      <c r="L15" s="8">
        <v>85.56</v>
      </c>
      <c r="M15" s="8">
        <v>87.33</v>
      </c>
      <c r="N15" s="12">
        <f t="shared" si="0"/>
        <v>75.78750000000001</v>
      </c>
    </row>
    <row r="16" spans="1:14" ht="12.75">
      <c r="A16" s="5">
        <v>1994</v>
      </c>
      <c r="B16" s="8">
        <v>85.85</v>
      </c>
      <c r="C16" s="8">
        <v>93.04</v>
      </c>
      <c r="D16" s="8">
        <v>93.23</v>
      </c>
      <c r="E16" s="8">
        <v>97.53</v>
      </c>
      <c r="F16" s="8">
        <v>133.9</v>
      </c>
      <c r="G16" s="8">
        <v>151.85</v>
      </c>
      <c r="H16" s="8">
        <v>222.75</v>
      </c>
      <c r="I16" s="8">
        <v>210.61</v>
      </c>
      <c r="J16" s="8">
        <v>231.52</v>
      </c>
      <c r="K16" s="8">
        <v>206.07</v>
      </c>
      <c r="L16" s="8">
        <v>186.96</v>
      </c>
      <c r="M16" s="8">
        <v>173.94</v>
      </c>
      <c r="N16" s="12">
        <f t="shared" si="0"/>
        <v>157.27083333333334</v>
      </c>
    </row>
    <row r="17" spans="1:14" ht="12.75">
      <c r="A17" s="5">
        <v>1995</v>
      </c>
      <c r="B17" s="8">
        <v>177.23</v>
      </c>
      <c r="C17" s="8">
        <v>175.07</v>
      </c>
      <c r="D17" s="8">
        <v>185.75</v>
      </c>
      <c r="E17" s="8">
        <v>180.3</v>
      </c>
      <c r="F17" s="8">
        <v>177.18</v>
      </c>
      <c r="G17" s="8">
        <v>170.89</v>
      </c>
      <c r="H17" s="8">
        <v>157.22</v>
      </c>
      <c r="I17" s="8">
        <v>163.21</v>
      </c>
      <c r="J17" s="8">
        <v>141.49</v>
      </c>
      <c r="K17" s="8">
        <v>132.08</v>
      </c>
      <c r="L17" s="8">
        <v>129.09</v>
      </c>
      <c r="M17" s="8">
        <v>110.47</v>
      </c>
      <c r="N17" s="12">
        <f t="shared" si="0"/>
        <v>158.33166666666668</v>
      </c>
    </row>
    <row r="18" spans="1:14" ht="12.75">
      <c r="A18" s="5">
        <v>1996</v>
      </c>
      <c r="B18" s="8">
        <v>119.08</v>
      </c>
      <c r="C18" s="8">
        <v>134.94</v>
      </c>
      <c r="D18" s="8">
        <v>130.6</v>
      </c>
      <c r="E18" s="8">
        <v>134.31</v>
      </c>
      <c r="F18" s="8">
        <v>142.56</v>
      </c>
      <c r="G18" s="8">
        <v>133.25</v>
      </c>
      <c r="H18" s="8">
        <v>135.39</v>
      </c>
      <c r="I18" s="8">
        <v>137.68</v>
      </c>
      <c r="J18" s="8">
        <v>123.3</v>
      </c>
      <c r="K18" s="8">
        <v>127.77</v>
      </c>
      <c r="L18" s="8">
        <v>129.41</v>
      </c>
      <c r="M18" s="8">
        <v>126.41</v>
      </c>
      <c r="N18" s="12">
        <f t="shared" si="0"/>
        <v>131.225</v>
      </c>
    </row>
    <row r="19" spans="1:14" ht="12.75">
      <c r="A19" s="5">
        <v>1997</v>
      </c>
      <c r="B19" s="8">
        <v>146.18</v>
      </c>
      <c r="C19" s="8">
        <v>188.62</v>
      </c>
      <c r="D19" s="8">
        <v>212.96</v>
      </c>
      <c r="E19" s="8">
        <v>199.22</v>
      </c>
      <c r="F19" s="8">
        <v>318.5</v>
      </c>
      <c r="G19" s="8">
        <v>227.15</v>
      </c>
      <c r="H19" s="8">
        <v>190.57</v>
      </c>
      <c r="I19" s="8">
        <v>193.46</v>
      </c>
      <c r="J19" s="8">
        <v>196.29</v>
      </c>
      <c r="K19" s="8">
        <v>169.4</v>
      </c>
      <c r="L19" s="8">
        <v>161.38</v>
      </c>
      <c r="M19" s="8">
        <v>183.32</v>
      </c>
      <c r="N19" s="12">
        <f t="shared" si="0"/>
        <v>198.92083333333335</v>
      </c>
    </row>
    <row r="20" spans="1:14" ht="12.75">
      <c r="A20" s="5">
        <v>1998</v>
      </c>
      <c r="B20" s="8">
        <v>184.21</v>
      </c>
      <c r="C20" s="8">
        <v>190.59</v>
      </c>
      <c r="D20" s="8">
        <v>166.07</v>
      </c>
      <c r="E20" s="8">
        <v>158.17</v>
      </c>
      <c r="F20" s="8">
        <v>146.33</v>
      </c>
      <c r="G20" s="8">
        <v>135.83</v>
      </c>
      <c r="H20" s="8">
        <v>125.03</v>
      </c>
      <c r="I20" s="8">
        <v>129.45</v>
      </c>
      <c r="J20" s="8">
        <v>117.56</v>
      </c>
      <c r="K20" s="8">
        <v>115.01</v>
      </c>
      <c r="L20" s="8">
        <v>121.74</v>
      </c>
      <c r="M20" s="8">
        <v>123.96</v>
      </c>
      <c r="N20" s="12">
        <f t="shared" si="0"/>
        <v>142.82916666666668</v>
      </c>
    </row>
    <row r="21" spans="1:14" ht="12.75">
      <c r="A21" s="5">
        <v>1999</v>
      </c>
      <c r="B21" s="8">
        <v>123.07</v>
      </c>
      <c r="C21" s="8">
        <v>116.92</v>
      </c>
      <c r="D21" s="8">
        <v>117.05</v>
      </c>
      <c r="E21" s="8">
        <v>114.02</v>
      </c>
      <c r="F21" s="8">
        <v>123.95</v>
      </c>
      <c r="G21" s="8">
        <v>121.45</v>
      </c>
      <c r="H21" s="8">
        <v>107.05</v>
      </c>
      <c r="I21" s="8">
        <v>105.28</v>
      </c>
      <c r="J21" s="8">
        <v>97.77</v>
      </c>
      <c r="K21" s="8">
        <v>103.69</v>
      </c>
      <c r="L21" s="8">
        <v>126.76</v>
      </c>
      <c r="M21" s="8">
        <v>140.35</v>
      </c>
      <c r="N21" s="12">
        <f t="shared" si="0"/>
        <v>116.44666666666666</v>
      </c>
    </row>
    <row r="22" spans="1:14" ht="12.75">
      <c r="A22" s="5">
        <v>2000</v>
      </c>
      <c r="B22" s="8">
        <v>130.13</v>
      </c>
      <c r="C22" s="8">
        <v>124.73</v>
      </c>
      <c r="D22" s="8">
        <v>119.51</v>
      </c>
      <c r="E22" s="8">
        <v>112.67</v>
      </c>
      <c r="F22" s="8">
        <v>110.31</v>
      </c>
      <c r="G22" s="8">
        <v>100.3</v>
      </c>
      <c r="H22" s="8">
        <v>101.67</v>
      </c>
      <c r="I22" s="8">
        <v>91.87</v>
      </c>
      <c r="J22" s="8">
        <v>89.98</v>
      </c>
      <c r="K22" s="8">
        <v>90.25</v>
      </c>
      <c r="L22" s="8">
        <v>84.01</v>
      </c>
      <c r="M22" s="8">
        <v>75.81</v>
      </c>
      <c r="N22" s="12">
        <f t="shared" si="0"/>
        <v>102.60333333333334</v>
      </c>
    </row>
    <row r="23" spans="1:14" ht="12.75">
      <c r="A23" s="5">
        <v>2001</v>
      </c>
      <c r="B23" s="8">
        <v>75.33</v>
      </c>
      <c r="C23" s="8">
        <v>76.7</v>
      </c>
      <c r="D23" s="8">
        <v>76.94</v>
      </c>
      <c r="E23" s="8">
        <v>78.25</v>
      </c>
      <c r="F23" s="8">
        <v>80.92</v>
      </c>
      <c r="G23" s="8">
        <v>74.38</v>
      </c>
      <c r="H23" s="8">
        <v>69.7</v>
      </c>
      <c r="I23" s="8">
        <v>73.5</v>
      </c>
      <c r="J23" s="8">
        <v>68.8</v>
      </c>
      <c r="K23" s="8">
        <v>62.88</v>
      </c>
      <c r="L23" s="8">
        <v>64.89</v>
      </c>
      <c r="M23" s="8">
        <v>62.33</v>
      </c>
      <c r="N23" s="12">
        <f t="shared" si="0"/>
        <v>72.05166666666666</v>
      </c>
    </row>
    <row r="24" spans="1:14" ht="12.75">
      <c r="A24" s="5">
        <v>2002</v>
      </c>
      <c r="B24" s="8">
        <v>62.51</v>
      </c>
      <c r="C24" s="8">
        <v>62.67</v>
      </c>
      <c r="D24" s="8">
        <v>68.27</v>
      </c>
      <c r="E24" s="8">
        <v>69.76</v>
      </c>
      <c r="F24" s="8">
        <v>65.95</v>
      </c>
      <c r="G24" s="8">
        <v>62.94</v>
      </c>
      <c r="H24" s="8">
        <v>60.6</v>
      </c>
      <c r="I24" s="8">
        <v>58.1</v>
      </c>
      <c r="J24" s="8">
        <v>64.15</v>
      </c>
      <c r="K24" s="8">
        <v>67.92</v>
      </c>
      <c r="L24" s="8">
        <v>70.7</v>
      </c>
      <c r="M24" s="8">
        <v>65.38</v>
      </c>
      <c r="N24" s="12">
        <f t="shared" si="0"/>
        <v>64.91250000000001</v>
      </c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7" spans="1:14" ht="12.75">
      <c r="A27" s="4"/>
      <c r="B27" s="5" t="s">
        <v>58</v>
      </c>
      <c r="C27" s="5" t="s">
        <v>59</v>
      </c>
      <c r="D27" s="5" t="s">
        <v>60</v>
      </c>
      <c r="E27" s="5" t="s">
        <v>61</v>
      </c>
      <c r="F27" s="5" t="s">
        <v>62</v>
      </c>
      <c r="G27" s="5" t="s">
        <v>63</v>
      </c>
      <c r="H27" s="5" t="s">
        <v>64</v>
      </c>
      <c r="I27" s="5" t="s">
        <v>65</v>
      </c>
      <c r="J27" s="5" t="s">
        <v>66</v>
      </c>
      <c r="K27" s="5" t="s">
        <v>67</v>
      </c>
      <c r="L27" s="5" t="s">
        <v>68</v>
      </c>
      <c r="M27" s="5" t="s">
        <v>69</v>
      </c>
      <c r="N27" s="11" t="s">
        <v>73</v>
      </c>
    </row>
    <row r="28" spans="1:13" ht="12.75">
      <c r="A28" s="5">
        <v>1983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4" ht="12.75">
      <c r="A29" s="5">
        <v>1984</v>
      </c>
      <c r="B29" s="10">
        <f aca="true" t="shared" si="1" ref="B29:N44">B6/B5-1</f>
        <v>0.050268798436081896</v>
      </c>
      <c r="C29" s="10">
        <f t="shared" si="1"/>
        <v>0.039420249264808804</v>
      </c>
      <c r="D29" s="10">
        <f t="shared" si="1"/>
        <v>0.08589046064562944</v>
      </c>
      <c r="E29" s="10">
        <f t="shared" si="1"/>
        <v>0.11005873715124825</v>
      </c>
      <c r="F29" s="10">
        <f t="shared" si="1"/>
        <v>0.11180849511020274</v>
      </c>
      <c r="G29" s="10">
        <f t="shared" si="1"/>
        <v>0.10863018729342633</v>
      </c>
      <c r="H29" s="10" t="e">
        <f t="shared" si="1"/>
        <v>#DIV/0!</v>
      </c>
      <c r="I29" s="10" t="e">
        <f t="shared" si="1"/>
        <v>#DIV/0!</v>
      </c>
      <c r="J29" s="10" t="e">
        <f t="shared" si="1"/>
        <v>#DIV/0!</v>
      </c>
      <c r="K29" s="10" t="e">
        <f t="shared" si="1"/>
        <v>#DIV/0!</v>
      </c>
      <c r="L29" s="10">
        <f t="shared" si="1"/>
        <v>-0.03977042538825104</v>
      </c>
      <c r="M29" s="10">
        <f t="shared" si="1"/>
        <v>-0.06667546870874042</v>
      </c>
      <c r="N29" s="10">
        <f t="shared" si="1"/>
        <v>0.5606479233790878</v>
      </c>
    </row>
    <row r="30" spans="1:14" ht="12.75">
      <c r="A30" s="5">
        <v>1985</v>
      </c>
      <c r="B30" s="10">
        <f t="shared" si="1"/>
        <v>-0.029249484810210724</v>
      </c>
      <c r="C30" s="10">
        <f t="shared" si="1"/>
        <v>0.0037049511620075304</v>
      </c>
      <c r="D30" s="10">
        <f t="shared" si="1"/>
        <v>-0.018772129066737975</v>
      </c>
      <c r="E30" s="10">
        <f t="shared" si="1"/>
        <v>-0.04193399034327672</v>
      </c>
      <c r="F30" s="10">
        <f t="shared" si="1"/>
        <v>-1</v>
      </c>
      <c r="G30" s="10">
        <f t="shared" si="1"/>
        <v>-0.019014177819000944</v>
      </c>
      <c r="H30" s="10">
        <f t="shared" si="1"/>
        <v>-1</v>
      </c>
      <c r="I30" s="10">
        <f t="shared" si="1"/>
        <v>-1</v>
      </c>
      <c r="J30" s="10">
        <f t="shared" si="1"/>
        <v>0.008336750034166895</v>
      </c>
      <c r="K30" s="10">
        <f t="shared" si="1"/>
        <v>0.07697760136092979</v>
      </c>
      <c r="L30" s="10">
        <f t="shared" si="1"/>
        <v>0.16602208002250185</v>
      </c>
      <c r="M30" s="10">
        <f t="shared" si="1"/>
        <v>0.43365398217569684</v>
      </c>
      <c r="N30" s="10">
        <f t="shared" si="1"/>
        <v>-0.20652948562766527</v>
      </c>
    </row>
    <row r="31" spans="1:14" ht="12.75">
      <c r="A31" s="5">
        <v>1986</v>
      </c>
      <c r="B31" s="10">
        <f t="shared" si="1"/>
        <v>0.806272683695131</v>
      </c>
      <c r="C31" s="10">
        <f t="shared" si="1"/>
        <v>0.666040268456376</v>
      </c>
      <c r="D31" s="10">
        <f t="shared" si="1"/>
        <v>0.7220179738562094</v>
      </c>
      <c r="E31" s="10">
        <f t="shared" si="1"/>
        <v>0.6703486365205384</v>
      </c>
      <c r="F31" s="10" t="e">
        <f t="shared" si="1"/>
        <v>#DIV/0!</v>
      </c>
      <c r="G31" s="10">
        <f t="shared" si="1"/>
        <v>0.4549875059093673</v>
      </c>
      <c r="H31" s="10" t="e">
        <f t="shared" si="1"/>
        <v>#DIV/0!</v>
      </c>
      <c r="I31" s="10" t="e">
        <f t="shared" si="1"/>
        <v>#DIV/0!</v>
      </c>
      <c r="J31" s="10">
        <f t="shared" si="1"/>
        <v>0.43067226890756305</v>
      </c>
      <c r="K31" s="10">
        <f t="shared" si="1"/>
        <v>0.36646044491246554</v>
      </c>
      <c r="L31" s="10">
        <f t="shared" si="1"/>
        <v>0.24647207815703776</v>
      </c>
      <c r="M31" s="10">
        <f t="shared" si="1"/>
        <v>-0.1619714835463022</v>
      </c>
      <c r="N31" s="10">
        <f t="shared" si="1"/>
        <v>0.8822317584328936</v>
      </c>
    </row>
    <row r="32" spans="1:14" ht="12.75">
      <c r="A32" s="5">
        <v>1987</v>
      </c>
      <c r="B32" s="10">
        <f t="shared" si="1"/>
        <v>-0.3978466087879591</v>
      </c>
      <c r="C32" s="10">
        <f t="shared" si="1"/>
        <v>-0.40053980019336133</v>
      </c>
      <c r="D32" s="10">
        <f t="shared" si="1"/>
        <v>-0.5350887597358953</v>
      </c>
      <c r="E32" s="10">
        <f t="shared" si="1"/>
        <v>-0.5377144038024385</v>
      </c>
      <c r="F32" s="10">
        <f t="shared" si="1"/>
        <v>-0.49471467677405767</v>
      </c>
      <c r="G32" s="10">
        <f t="shared" si="1"/>
        <v>-0.45219086520608986</v>
      </c>
      <c r="H32" s="10">
        <f t="shared" si="1"/>
        <v>-0.4119983277591974</v>
      </c>
      <c r="I32" s="10">
        <f t="shared" si="1"/>
        <v>-0.4267456841020356</v>
      </c>
      <c r="J32" s="10">
        <f t="shared" si="1"/>
        <v>-0.45942873383544125</v>
      </c>
      <c r="K32" s="10">
        <f t="shared" si="1"/>
        <v>-0.41455543781909265</v>
      </c>
      <c r="L32" s="10">
        <f t="shared" si="1"/>
        <v>-1</v>
      </c>
      <c r="M32" s="10">
        <f t="shared" si="1"/>
        <v>-1</v>
      </c>
      <c r="N32" s="10">
        <f t="shared" si="1"/>
        <v>-0.5324658110109186</v>
      </c>
    </row>
    <row r="33" spans="1:14" ht="12.75">
      <c r="A33" s="5">
        <v>1988</v>
      </c>
      <c r="B33" s="10">
        <f t="shared" si="1"/>
        <v>-1</v>
      </c>
      <c r="C33" s="10">
        <f t="shared" si="1"/>
        <v>-1</v>
      </c>
      <c r="D33" s="10">
        <f t="shared" si="1"/>
        <v>-1</v>
      </c>
      <c r="E33" s="10">
        <f t="shared" si="1"/>
        <v>-1</v>
      </c>
      <c r="F33" s="10">
        <f t="shared" si="1"/>
        <v>-1</v>
      </c>
      <c r="G33" s="10">
        <f t="shared" si="1"/>
        <v>-1</v>
      </c>
      <c r="H33" s="10">
        <f t="shared" si="1"/>
        <v>-1</v>
      </c>
      <c r="I33" s="10">
        <f t="shared" si="1"/>
        <v>-1</v>
      </c>
      <c r="J33" s="10">
        <f t="shared" si="1"/>
        <v>-1</v>
      </c>
      <c r="K33" s="10">
        <f t="shared" si="1"/>
        <v>-1</v>
      </c>
      <c r="L33" s="10" t="e">
        <f t="shared" si="1"/>
        <v>#DIV/0!</v>
      </c>
      <c r="M33" s="10" t="e">
        <f t="shared" si="1"/>
        <v>#DIV/0!</v>
      </c>
      <c r="N33" s="10">
        <f t="shared" si="1"/>
        <v>-1</v>
      </c>
    </row>
    <row r="34" spans="1:14" ht="12.75">
      <c r="A34" s="5">
        <v>1989</v>
      </c>
      <c r="B34" s="10" t="e">
        <f t="shared" si="1"/>
        <v>#DIV/0!</v>
      </c>
      <c r="C34" s="10" t="e">
        <f t="shared" si="1"/>
        <v>#DIV/0!</v>
      </c>
      <c r="D34" s="10" t="e">
        <f t="shared" si="1"/>
        <v>#DIV/0!</v>
      </c>
      <c r="E34" s="10" t="e">
        <f t="shared" si="1"/>
        <v>#DIV/0!</v>
      </c>
      <c r="F34" s="10" t="e">
        <f t="shared" si="1"/>
        <v>#DIV/0!</v>
      </c>
      <c r="G34" s="10" t="e">
        <f t="shared" si="1"/>
        <v>#DIV/0!</v>
      </c>
      <c r="H34" s="10" t="e">
        <f t="shared" si="1"/>
        <v>#DIV/0!</v>
      </c>
      <c r="I34" s="10" t="e">
        <f t="shared" si="1"/>
        <v>#DIV/0!</v>
      </c>
      <c r="J34" s="10" t="e">
        <f t="shared" si="1"/>
        <v>#DIV/0!</v>
      </c>
      <c r="K34" s="10" t="e">
        <f t="shared" si="1"/>
        <v>#DIV/0!</v>
      </c>
      <c r="L34" s="10" t="e">
        <f t="shared" si="1"/>
        <v>#DIV/0!</v>
      </c>
      <c r="M34" s="10" t="e">
        <f t="shared" si="1"/>
        <v>#DIV/0!</v>
      </c>
      <c r="N34" s="10" t="e">
        <f t="shared" si="1"/>
        <v>#DIV/0!</v>
      </c>
    </row>
    <row r="35" spans="1:14" ht="12.75">
      <c r="A35" s="5">
        <v>1990</v>
      </c>
      <c r="B35" s="10" t="e">
        <f t="shared" si="1"/>
        <v>#DIV/0!</v>
      </c>
      <c r="C35" s="10" t="e">
        <f t="shared" si="1"/>
        <v>#DIV/0!</v>
      </c>
      <c r="D35" s="10">
        <f t="shared" si="1"/>
        <v>-0.307903733994771</v>
      </c>
      <c r="E35" s="10">
        <f t="shared" si="1"/>
        <v>-0.3261171797418073</v>
      </c>
      <c r="F35" s="10">
        <f t="shared" si="1"/>
        <v>-0.32396863279918175</v>
      </c>
      <c r="G35" s="10">
        <f t="shared" si="1"/>
        <v>-0.2843619558735837</v>
      </c>
      <c r="H35" s="10">
        <f t="shared" si="1"/>
        <v>-0.020760512657557406</v>
      </c>
      <c r="I35" s="10">
        <f t="shared" si="1"/>
        <v>0.24233313289236302</v>
      </c>
      <c r="J35" s="10">
        <f t="shared" si="1"/>
        <v>0.22774774774774764</v>
      </c>
      <c r="K35" s="10">
        <f t="shared" si="1"/>
        <v>0.3117408906882593</v>
      </c>
      <c r="L35" s="10">
        <f t="shared" si="1"/>
        <v>0.1944659943108351</v>
      </c>
      <c r="M35" s="10">
        <f t="shared" si="1"/>
        <v>0.2422884935364138</v>
      </c>
      <c r="N35" s="10">
        <f t="shared" si="1"/>
        <v>0.08119207399594952</v>
      </c>
    </row>
    <row r="36" spans="1:14" ht="12.75">
      <c r="A36" s="5">
        <v>1991</v>
      </c>
      <c r="B36" s="10">
        <f t="shared" si="1"/>
        <v>0.11551114901913007</v>
      </c>
      <c r="C36" s="10">
        <f t="shared" si="1"/>
        <v>0.02905516111414519</v>
      </c>
      <c r="D36" s="10">
        <f t="shared" si="1"/>
        <v>-0.03758233242929088</v>
      </c>
      <c r="E36" s="10">
        <f t="shared" si="1"/>
        <v>-0.044405147853423865</v>
      </c>
      <c r="F36" s="10">
        <f t="shared" si="1"/>
        <v>-0.07696187210006045</v>
      </c>
      <c r="G36" s="10">
        <f t="shared" si="1"/>
        <v>-0.060722841370690506</v>
      </c>
      <c r="H36" s="10">
        <f t="shared" si="1"/>
        <v>-0.04791779340183888</v>
      </c>
      <c r="I36" s="10">
        <f t="shared" si="1"/>
        <v>-0.14724104549854788</v>
      </c>
      <c r="J36" s="10">
        <f t="shared" si="1"/>
        <v>-0.10038156736131487</v>
      </c>
      <c r="K36" s="10">
        <f t="shared" si="1"/>
        <v>-0.14732510288065848</v>
      </c>
      <c r="L36" s="10">
        <f t="shared" si="1"/>
        <v>-0.10770729595150452</v>
      </c>
      <c r="M36" s="10">
        <f t="shared" si="1"/>
        <v>-0.17885843807953838</v>
      </c>
      <c r="N36" s="13">
        <f t="shared" si="1"/>
        <v>-0.07013984806629847</v>
      </c>
    </row>
    <row r="37" spans="1:14" ht="12.75">
      <c r="A37" s="5">
        <v>1992</v>
      </c>
      <c r="B37" s="10">
        <f t="shared" si="1"/>
        <v>-0.14363735663571808</v>
      </c>
      <c r="C37" s="10">
        <f t="shared" si="1"/>
        <v>-0.23840356650037142</v>
      </c>
      <c r="D37" s="10">
        <f t="shared" si="1"/>
        <v>-0.25855475040257647</v>
      </c>
      <c r="E37" s="10">
        <f t="shared" si="1"/>
        <v>-0.2849799527089545</v>
      </c>
      <c r="F37" s="10">
        <f t="shared" si="1"/>
        <v>-0.2904600590099442</v>
      </c>
      <c r="G37" s="10">
        <f t="shared" si="1"/>
        <v>-0.28919937901973847</v>
      </c>
      <c r="H37" s="10">
        <f t="shared" si="1"/>
        <v>-0.2899341058850261</v>
      </c>
      <c r="I37" s="10">
        <f t="shared" si="1"/>
        <v>-0.3587240322397548</v>
      </c>
      <c r="J37" s="10">
        <f t="shared" si="1"/>
        <v>-0.389015769439913</v>
      </c>
      <c r="K37" s="10">
        <f t="shared" si="1"/>
        <v>-0.21850868725868722</v>
      </c>
      <c r="L37" s="10">
        <f t="shared" si="1"/>
        <v>-0.1299284241174331</v>
      </c>
      <c r="M37" s="10">
        <f t="shared" si="1"/>
        <v>0.02283563362609775</v>
      </c>
      <c r="N37" s="13">
        <f t="shared" si="1"/>
        <v>-0.24283525971313202</v>
      </c>
    </row>
    <row r="38" spans="1:14" ht="12.75">
      <c r="A38" s="5">
        <v>1993</v>
      </c>
      <c r="B38" s="10">
        <f t="shared" si="1"/>
        <v>-0.08660714285714288</v>
      </c>
      <c r="C38" s="10">
        <f t="shared" si="1"/>
        <v>0.009756097560975618</v>
      </c>
      <c r="D38" s="10">
        <f t="shared" si="1"/>
        <v>-0.08958870639337602</v>
      </c>
      <c r="E38" s="10">
        <f t="shared" si="1"/>
        <v>-0.14061826024442836</v>
      </c>
      <c r="F38" s="10">
        <f t="shared" si="1"/>
        <v>0.03727090713075598</v>
      </c>
      <c r="G38" s="10">
        <f t="shared" si="1"/>
        <v>0.0628705148205928</v>
      </c>
      <c r="H38" s="10">
        <f t="shared" si="1"/>
        <v>0.22240000000000015</v>
      </c>
      <c r="I38" s="10">
        <f t="shared" si="1"/>
        <v>0.4901752522570366</v>
      </c>
      <c r="J38" s="10">
        <f t="shared" si="1"/>
        <v>0.5411178355286579</v>
      </c>
      <c r="K38" s="10">
        <f t="shared" si="1"/>
        <v>0.2817662498070095</v>
      </c>
      <c r="L38" s="10">
        <f t="shared" si="1"/>
        <v>0.19297267150027886</v>
      </c>
      <c r="M38" s="10">
        <f t="shared" si="1"/>
        <v>0.07127085377821407</v>
      </c>
      <c r="N38" s="13">
        <f t="shared" si="1"/>
        <v>0.11509600529684416</v>
      </c>
    </row>
    <row r="39" spans="1:14" ht="12.75">
      <c r="A39" s="5">
        <v>1994</v>
      </c>
      <c r="B39" s="10">
        <f t="shared" si="1"/>
        <v>0.1988549085323279</v>
      </c>
      <c r="C39" s="10">
        <f t="shared" si="1"/>
        <v>0.28419599723947564</v>
      </c>
      <c r="D39" s="10">
        <f t="shared" si="1"/>
        <v>0.39004025644848683</v>
      </c>
      <c r="E39" s="10">
        <f t="shared" si="1"/>
        <v>0.631755061067425</v>
      </c>
      <c r="F39" s="10">
        <f t="shared" si="1"/>
        <v>0.9881217520415742</v>
      </c>
      <c r="G39" s="10">
        <f t="shared" si="1"/>
        <v>1.2288272420372817</v>
      </c>
      <c r="H39" s="10">
        <f t="shared" si="1"/>
        <v>1.9155759162303663</v>
      </c>
      <c r="I39" s="10">
        <f t="shared" si="1"/>
        <v>1.5019006889997626</v>
      </c>
      <c r="J39" s="10">
        <f t="shared" si="1"/>
        <v>1.6740586740586743</v>
      </c>
      <c r="K39" s="10">
        <f t="shared" si="1"/>
        <v>1.4821729703685858</v>
      </c>
      <c r="L39" s="10">
        <f t="shared" si="1"/>
        <v>1.1851332398316972</v>
      </c>
      <c r="M39" s="10">
        <f t="shared" si="1"/>
        <v>0.9917554105118516</v>
      </c>
      <c r="N39" s="13">
        <f t="shared" si="1"/>
        <v>1.0751553136511078</v>
      </c>
    </row>
    <row r="40" spans="1:14" ht="12.75">
      <c r="A40" s="5">
        <v>1995</v>
      </c>
      <c r="B40" s="10">
        <f t="shared" si="1"/>
        <v>1.064414676761794</v>
      </c>
      <c r="C40" s="10">
        <f t="shared" si="1"/>
        <v>0.881663800515907</v>
      </c>
      <c r="D40" s="10">
        <f t="shared" si="1"/>
        <v>0.9923844256140726</v>
      </c>
      <c r="E40" s="10">
        <f t="shared" si="1"/>
        <v>0.8486619501691788</v>
      </c>
      <c r="F40" s="10">
        <f t="shared" si="1"/>
        <v>0.323226288274832</v>
      </c>
      <c r="G40" s="10">
        <f t="shared" si="1"/>
        <v>0.12538689496213373</v>
      </c>
      <c r="H40" s="10">
        <f t="shared" si="1"/>
        <v>-0.2941863075196408</v>
      </c>
      <c r="I40" s="10">
        <f t="shared" si="1"/>
        <v>-0.22506053843597174</v>
      </c>
      <c r="J40" s="10">
        <f t="shared" si="1"/>
        <v>-0.38886489288182446</v>
      </c>
      <c r="K40" s="10">
        <f t="shared" si="1"/>
        <v>-0.3590527490658513</v>
      </c>
      <c r="L40" s="10">
        <f t="shared" si="1"/>
        <v>-0.30953145057766374</v>
      </c>
      <c r="M40" s="10">
        <f t="shared" si="1"/>
        <v>-0.36489594112912493</v>
      </c>
      <c r="N40" s="13">
        <f t="shared" si="1"/>
        <v>0.006745264273413598</v>
      </c>
    </row>
    <row r="41" spans="1:14" ht="12.75">
      <c r="A41" s="5">
        <v>1996</v>
      </c>
      <c r="B41" s="10">
        <f t="shared" si="1"/>
        <v>-0.32810472267674773</v>
      </c>
      <c r="C41" s="10">
        <f t="shared" si="1"/>
        <v>-0.2292225966756154</v>
      </c>
      <c r="D41" s="10">
        <f t="shared" si="1"/>
        <v>-0.29690444145356665</v>
      </c>
      <c r="E41" s="10">
        <f t="shared" si="1"/>
        <v>-0.2550748752079868</v>
      </c>
      <c r="F41" s="10">
        <f t="shared" si="1"/>
        <v>-0.19539451405350494</v>
      </c>
      <c r="G41" s="10">
        <f t="shared" si="1"/>
        <v>-0.22025864591257527</v>
      </c>
      <c r="H41" s="10">
        <f t="shared" si="1"/>
        <v>-0.13885001908154182</v>
      </c>
      <c r="I41" s="10">
        <f t="shared" si="1"/>
        <v>-0.1564242387108633</v>
      </c>
      <c r="J41" s="10">
        <f t="shared" si="1"/>
        <v>-0.1285603222842604</v>
      </c>
      <c r="K41" s="10">
        <f t="shared" si="1"/>
        <v>-0.032631738340399896</v>
      </c>
      <c r="L41" s="10">
        <f t="shared" si="1"/>
        <v>0.0024788906964132718</v>
      </c>
      <c r="M41" s="10">
        <f t="shared" si="1"/>
        <v>0.14429256811804114</v>
      </c>
      <c r="N41" s="13">
        <f t="shared" si="1"/>
        <v>-0.17120180212423297</v>
      </c>
    </row>
    <row r="42" spans="1:14" ht="12.75">
      <c r="A42" s="5">
        <v>1997</v>
      </c>
      <c r="B42" s="10">
        <f t="shared" si="1"/>
        <v>0.22757809875713808</v>
      </c>
      <c r="C42" s="10">
        <f t="shared" si="1"/>
        <v>0.39780643248851355</v>
      </c>
      <c r="D42" s="10">
        <f t="shared" si="1"/>
        <v>0.6306278713629405</v>
      </c>
      <c r="E42" s="10">
        <f t="shared" si="1"/>
        <v>0.4832849378303923</v>
      </c>
      <c r="F42" s="10">
        <f t="shared" si="1"/>
        <v>1.2341470258136926</v>
      </c>
      <c r="G42" s="10">
        <f t="shared" si="1"/>
        <v>0.7046904315196998</v>
      </c>
      <c r="H42" s="10">
        <f t="shared" si="1"/>
        <v>0.40756333554915436</v>
      </c>
      <c r="I42" s="10">
        <f t="shared" si="1"/>
        <v>0.40514235909355034</v>
      </c>
      <c r="J42" s="10">
        <f t="shared" si="1"/>
        <v>0.5919708029197079</v>
      </c>
      <c r="K42" s="10">
        <f t="shared" si="1"/>
        <v>0.3258198325115442</v>
      </c>
      <c r="L42" s="10">
        <f t="shared" si="1"/>
        <v>0.2470442778765165</v>
      </c>
      <c r="M42" s="10">
        <f t="shared" si="1"/>
        <v>0.4502017245471086</v>
      </c>
      <c r="N42" s="13">
        <f t="shared" si="1"/>
        <v>0.5158760398806124</v>
      </c>
    </row>
    <row r="43" spans="1:14" ht="12.75">
      <c r="A43" s="5">
        <v>1998</v>
      </c>
      <c r="B43" s="10">
        <f t="shared" si="1"/>
        <v>0.26015870844164724</v>
      </c>
      <c r="C43" s="10">
        <f t="shared" si="1"/>
        <v>0.010444279503764253</v>
      </c>
      <c r="D43" s="10">
        <f t="shared" si="1"/>
        <v>-0.22018219383921867</v>
      </c>
      <c r="E43" s="10">
        <f t="shared" si="1"/>
        <v>-0.20605360907539405</v>
      </c>
      <c r="F43" s="10">
        <f t="shared" si="1"/>
        <v>-0.5405651491365777</v>
      </c>
      <c r="G43" s="10">
        <f t="shared" si="1"/>
        <v>-0.4020250935505172</v>
      </c>
      <c r="H43" s="10">
        <f t="shared" si="1"/>
        <v>-0.34391562155638344</v>
      </c>
      <c r="I43" s="10">
        <f t="shared" si="1"/>
        <v>-0.3308694303732038</v>
      </c>
      <c r="J43" s="10">
        <f t="shared" si="1"/>
        <v>-0.4010902236486831</v>
      </c>
      <c r="K43" s="10">
        <f t="shared" si="1"/>
        <v>-0.3210743801652892</v>
      </c>
      <c r="L43" s="10">
        <f t="shared" si="1"/>
        <v>-0.24563142892551737</v>
      </c>
      <c r="M43" s="10">
        <f t="shared" si="1"/>
        <v>-0.32380536766310275</v>
      </c>
      <c r="N43" s="13">
        <f t="shared" si="1"/>
        <v>-0.2819798496051612</v>
      </c>
    </row>
    <row r="44" spans="1:14" ht="12.75">
      <c r="A44" s="5">
        <v>1999</v>
      </c>
      <c r="B44" s="10">
        <f t="shared" si="1"/>
        <v>-0.3319038054394442</v>
      </c>
      <c r="C44" s="10">
        <f t="shared" si="1"/>
        <v>-0.3865365444147122</v>
      </c>
      <c r="D44" s="10">
        <f t="shared" si="1"/>
        <v>-0.295176732703077</v>
      </c>
      <c r="E44" s="10">
        <f t="shared" si="1"/>
        <v>-0.27913004994626034</v>
      </c>
      <c r="F44" s="10">
        <f t="shared" si="1"/>
        <v>-0.15294198045513574</v>
      </c>
      <c r="G44" s="10">
        <f t="shared" si="1"/>
        <v>-0.105867628653464</v>
      </c>
      <c r="H44" s="10">
        <f t="shared" si="1"/>
        <v>-0.14380548668319604</v>
      </c>
      <c r="I44" s="10">
        <f t="shared" si="1"/>
        <v>-0.1867130166087292</v>
      </c>
      <c r="J44" s="10">
        <f t="shared" si="1"/>
        <v>-0.16833957128274923</v>
      </c>
      <c r="K44" s="10">
        <f t="shared" si="1"/>
        <v>-0.09842622380662558</v>
      </c>
      <c r="L44" s="10">
        <f t="shared" si="1"/>
        <v>0.041235419747001956</v>
      </c>
      <c r="M44" s="10">
        <f t="shared" si="1"/>
        <v>0.13222007099064226</v>
      </c>
      <c r="N44" s="13">
        <f t="shared" si="1"/>
        <v>-0.1847136730943144</v>
      </c>
    </row>
    <row r="45" spans="1:14" ht="12.75">
      <c r="A45" s="5">
        <v>2000</v>
      </c>
      <c r="B45" s="10">
        <f aca="true" t="shared" si="2" ref="B45:N47">B22/B21-1</f>
        <v>0.0573657268221337</v>
      </c>
      <c r="C45" s="10">
        <f t="shared" si="2"/>
        <v>0.0667978104686966</v>
      </c>
      <c r="D45" s="10">
        <f t="shared" si="2"/>
        <v>0.02101665954720211</v>
      </c>
      <c r="E45" s="10">
        <f t="shared" si="2"/>
        <v>-0.01184002806525164</v>
      </c>
      <c r="F45" s="10">
        <f t="shared" si="2"/>
        <v>-0.11004437273093992</v>
      </c>
      <c r="G45" s="10">
        <f t="shared" si="2"/>
        <v>-0.17414573898723762</v>
      </c>
      <c r="H45" s="10">
        <f t="shared" si="2"/>
        <v>-0.05025688930406347</v>
      </c>
      <c r="I45" s="10">
        <f t="shared" si="2"/>
        <v>-0.12737462006079026</v>
      </c>
      <c r="J45" s="10">
        <f t="shared" si="2"/>
        <v>-0.07967679247212833</v>
      </c>
      <c r="K45" s="10">
        <f t="shared" si="2"/>
        <v>-0.1296171279776256</v>
      </c>
      <c r="L45" s="10">
        <f t="shared" si="2"/>
        <v>-0.3372514988955506</v>
      </c>
      <c r="M45" s="10">
        <f t="shared" si="2"/>
        <v>-0.45985037406483786</v>
      </c>
      <c r="N45" s="13">
        <f t="shared" si="2"/>
        <v>-0.11888131905879651</v>
      </c>
    </row>
    <row r="46" spans="1:14" ht="12.75">
      <c r="A46" s="5">
        <v>2001</v>
      </c>
      <c r="B46" s="10">
        <f t="shared" si="2"/>
        <v>-0.4211173441942673</v>
      </c>
      <c r="C46" s="10">
        <f t="shared" si="2"/>
        <v>-0.38507175499078006</v>
      </c>
      <c r="D46" s="10">
        <f t="shared" si="2"/>
        <v>-0.3562045017153377</v>
      </c>
      <c r="E46" s="10">
        <f t="shared" si="2"/>
        <v>-0.3054939202982161</v>
      </c>
      <c r="F46" s="10">
        <f t="shared" si="2"/>
        <v>-0.2664309672740459</v>
      </c>
      <c r="G46" s="10">
        <f t="shared" si="2"/>
        <v>-0.2584247258225324</v>
      </c>
      <c r="H46" s="10">
        <f t="shared" si="2"/>
        <v>-0.31444870659978363</v>
      </c>
      <c r="I46" s="10">
        <f t="shared" si="2"/>
        <v>-0.19995646021552194</v>
      </c>
      <c r="J46" s="10">
        <f t="shared" si="2"/>
        <v>-0.23538564125361194</v>
      </c>
      <c r="K46" s="10">
        <f t="shared" si="2"/>
        <v>-0.3032686980609418</v>
      </c>
      <c r="L46" s="10">
        <f t="shared" si="2"/>
        <v>-0.22759195333888826</v>
      </c>
      <c r="M46" s="10">
        <f t="shared" si="2"/>
        <v>-0.17781295343622217</v>
      </c>
      <c r="N46" s="13">
        <f t="shared" si="2"/>
        <v>-0.29776485494298444</v>
      </c>
    </row>
    <row r="47" spans="1:14" ht="12.75">
      <c r="A47" s="5">
        <v>2002</v>
      </c>
      <c r="B47" s="10">
        <f t="shared" si="2"/>
        <v>-0.17018452143900176</v>
      </c>
      <c r="C47" s="10">
        <f t="shared" si="2"/>
        <v>-0.18292046936114736</v>
      </c>
      <c r="D47" s="10">
        <f t="shared" si="2"/>
        <v>-0.11268520925396419</v>
      </c>
      <c r="E47" s="10">
        <f t="shared" si="2"/>
        <v>-0.10849840255591048</v>
      </c>
      <c r="F47" s="10">
        <f t="shared" si="2"/>
        <v>-0.184997528423134</v>
      </c>
      <c r="G47" s="10">
        <f t="shared" si="2"/>
        <v>-0.15380478623285831</v>
      </c>
      <c r="H47" s="10">
        <f t="shared" si="2"/>
        <v>-0.1305595408895266</v>
      </c>
      <c r="I47" s="10">
        <f t="shared" si="2"/>
        <v>-0.20952380952380956</v>
      </c>
      <c r="J47" s="10">
        <f t="shared" si="2"/>
        <v>-0.06758720930232542</v>
      </c>
      <c r="K47" s="10">
        <f t="shared" si="2"/>
        <v>0.08015267175572527</v>
      </c>
      <c r="L47" s="10">
        <f t="shared" si="2"/>
        <v>0.08953613807982741</v>
      </c>
      <c r="M47" s="10">
        <f t="shared" si="2"/>
        <v>0.04893309802663248</v>
      </c>
      <c r="N47" s="13">
        <f t="shared" si="2"/>
        <v>-0.09908399065485396</v>
      </c>
    </row>
    <row r="49" spans="1:2" ht="12.75">
      <c r="A49" s="14">
        <v>33239</v>
      </c>
      <c r="B49" s="8">
        <v>91.55</v>
      </c>
    </row>
    <row r="50" spans="1:2" ht="12.75">
      <c r="A50" s="14">
        <v>33270</v>
      </c>
      <c r="B50" s="8">
        <v>94.21</v>
      </c>
    </row>
    <row r="51" spans="1:2" ht="12.75">
      <c r="A51" s="14">
        <v>33298</v>
      </c>
      <c r="B51" s="8">
        <v>99.36</v>
      </c>
    </row>
    <row r="52" spans="1:2" ht="12.75">
      <c r="A52" s="14">
        <v>33329</v>
      </c>
      <c r="B52" s="8">
        <v>97.27</v>
      </c>
    </row>
    <row r="53" spans="1:2" ht="12.75">
      <c r="A53" s="14">
        <v>33359</v>
      </c>
      <c r="B53" s="8">
        <v>91.51</v>
      </c>
    </row>
    <row r="54" spans="1:2" ht="12.75">
      <c r="A54" s="14">
        <v>33390</v>
      </c>
      <c r="B54" s="8">
        <v>90.18</v>
      </c>
    </row>
    <row r="55" spans="1:2" ht="12.75">
      <c r="A55" s="14">
        <v>33420</v>
      </c>
      <c r="B55" s="8">
        <v>88.02</v>
      </c>
    </row>
    <row r="56" spans="1:2" ht="12.75">
      <c r="A56" s="14">
        <v>33451</v>
      </c>
      <c r="B56" s="8">
        <v>88.09</v>
      </c>
    </row>
    <row r="57" spans="1:2" ht="12.75">
      <c r="A57" s="14">
        <v>33482</v>
      </c>
      <c r="B57" s="8">
        <v>91.95</v>
      </c>
    </row>
    <row r="58" spans="1:2" ht="12.75">
      <c r="A58" s="14">
        <v>33512</v>
      </c>
      <c r="B58" s="8">
        <v>82.88</v>
      </c>
    </row>
    <row r="59" spans="1:2" ht="12.75">
      <c r="A59" s="14">
        <v>33543</v>
      </c>
      <c r="B59" s="8">
        <v>82.43</v>
      </c>
    </row>
    <row r="60" spans="1:2" ht="12.75">
      <c r="A60" s="14">
        <v>33573</v>
      </c>
      <c r="B60" s="8">
        <v>79.7</v>
      </c>
    </row>
    <row r="61" spans="1:2" ht="12.75">
      <c r="A61" s="14">
        <v>33604</v>
      </c>
      <c r="B61" s="8">
        <v>78.4</v>
      </c>
    </row>
    <row r="62" spans="1:2" ht="12.75">
      <c r="A62" s="14">
        <v>33635</v>
      </c>
      <c r="B62" s="8">
        <v>71.75</v>
      </c>
    </row>
    <row r="63" spans="1:2" ht="12.75">
      <c r="A63" s="14">
        <v>33664</v>
      </c>
      <c r="B63" s="8">
        <v>73.67</v>
      </c>
    </row>
    <row r="64" spans="1:2" ht="12.75">
      <c r="A64" s="14">
        <v>33695</v>
      </c>
      <c r="B64" s="8">
        <v>69.55</v>
      </c>
    </row>
    <row r="65" spans="1:2" ht="12.75">
      <c r="A65" s="14">
        <v>33725</v>
      </c>
      <c r="B65" s="8">
        <v>64.93</v>
      </c>
    </row>
    <row r="66" spans="1:2" ht="12.75">
      <c r="A66" s="14">
        <v>33756</v>
      </c>
      <c r="B66" s="8">
        <v>64.1</v>
      </c>
    </row>
    <row r="67" spans="1:2" ht="12.75">
      <c r="A67" s="14">
        <v>33786</v>
      </c>
      <c r="B67" s="8">
        <v>62.5</v>
      </c>
    </row>
    <row r="68" spans="1:2" ht="12.75">
      <c r="A68" s="14">
        <v>33817</v>
      </c>
      <c r="B68" s="8">
        <v>56.49</v>
      </c>
    </row>
    <row r="69" spans="1:2" ht="12.75">
      <c r="A69" s="14">
        <v>33848</v>
      </c>
      <c r="B69" s="8">
        <v>56.18</v>
      </c>
    </row>
    <row r="70" spans="1:2" ht="12.75">
      <c r="A70" s="14">
        <v>33878</v>
      </c>
      <c r="B70" s="8">
        <v>64.77</v>
      </c>
    </row>
    <row r="71" spans="1:2" ht="12.75">
      <c r="A71" s="14">
        <v>33909</v>
      </c>
      <c r="B71" s="8">
        <v>71.72</v>
      </c>
    </row>
    <row r="72" spans="1:2" ht="12.75">
      <c r="A72" s="14">
        <v>33939</v>
      </c>
      <c r="B72" s="8">
        <v>81.52</v>
      </c>
    </row>
    <row r="73" spans="1:2" ht="12.75">
      <c r="A73" s="14">
        <v>33970</v>
      </c>
      <c r="B73" s="8">
        <v>71.61</v>
      </c>
    </row>
    <row r="74" spans="1:2" ht="12.75">
      <c r="A74" s="14">
        <v>34001</v>
      </c>
      <c r="B74" s="8">
        <v>72.45</v>
      </c>
    </row>
    <row r="75" spans="1:2" ht="12.75">
      <c r="A75" s="14">
        <v>34029</v>
      </c>
      <c r="B75" s="8">
        <v>67.07</v>
      </c>
    </row>
    <row r="76" spans="1:2" ht="12.75">
      <c r="A76" s="14">
        <v>34060</v>
      </c>
      <c r="B76" s="8">
        <v>59.77</v>
      </c>
    </row>
    <row r="77" spans="1:2" ht="12.75">
      <c r="A77" s="14">
        <v>34090</v>
      </c>
      <c r="B77" s="8">
        <v>67.35</v>
      </c>
    </row>
    <row r="78" spans="1:2" ht="12.75">
      <c r="A78" s="14">
        <v>34121</v>
      </c>
      <c r="B78" s="8">
        <v>68.13</v>
      </c>
    </row>
    <row r="79" spans="1:2" ht="12.75">
      <c r="A79" s="14">
        <v>34151</v>
      </c>
      <c r="B79" s="8">
        <v>76.4</v>
      </c>
    </row>
    <row r="80" spans="1:2" ht="12.75">
      <c r="A80" s="14">
        <v>34182</v>
      </c>
      <c r="B80" s="8">
        <v>84.18</v>
      </c>
    </row>
    <row r="81" spans="1:2" ht="12.75">
      <c r="A81" s="14">
        <v>34213</v>
      </c>
      <c r="B81" s="8">
        <v>86.58</v>
      </c>
    </row>
    <row r="82" spans="1:2" ht="12.75">
      <c r="A82" s="14">
        <v>34243</v>
      </c>
      <c r="B82" s="8">
        <v>83.02</v>
      </c>
    </row>
    <row r="83" spans="1:2" ht="12.75">
      <c r="A83" s="14">
        <v>34274</v>
      </c>
      <c r="B83" s="8">
        <v>85.56</v>
      </c>
    </row>
    <row r="84" spans="1:2" ht="12.75">
      <c r="A84" s="14">
        <v>34304</v>
      </c>
      <c r="B84" s="8">
        <v>87.33</v>
      </c>
    </row>
    <row r="85" spans="1:2" ht="12.75">
      <c r="A85" s="14">
        <v>34335</v>
      </c>
      <c r="B85" s="8">
        <v>85.85</v>
      </c>
    </row>
    <row r="86" spans="1:2" ht="12.75">
      <c r="A86" s="14">
        <v>34366</v>
      </c>
      <c r="B86" s="8">
        <v>93.04</v>
      </c>
    </row>
    <row r="87" spans="1:2" ht="12.75">
      <c r="A87" s="14">
        <v>34394</v>
      </c>
      <c r="B87" s="8">
        <v>93.23</v>
      </c>
    </row>
    <row r="88" spans="1:2" ht="12.75">
      <c r="A88" s="14">
        <v>34425</v>
      </c>
      <c r="B88" s="8">
        <v>97.53</v>
      </c>
    </row>
    <row r="89" spans="1:2" ht="12.75">
      <c r="A89" s="14">
        <v>34455</v>
      </c>
      <c r="B89" s="8">
        <v>133.9</v>
      </c>
    </row>
    <row r="90" spans="1:2" ht="12.75">
      <c r="A90" s="14">
        <v>34486</v>
      </c>
      <c r="B90" s="8">
        <v>151.85</v>
      </c>
    </row>
    <row r="91" spans="1:2" ht="12.75">
      <c r="A91" s="14">
        <v>34516</v>
      </c>
      <c r="B91" s="8">
        <v>222.75</v>
      </c>
    </row>
    <row r="92" spans="1:2" ht="12.75">
      <c r="A92" s="14">
        <v>34547</v>
      </c>
      <c r="B92" s="8">
        <v>210.61</v>
      </c>
    </row>
    <row r="93" spans="1:2" ht="12.75">
      <c r="A93" s="14">
        <v>34578</v>
      </c>
      <c r="B93" s="8">
        <v>231.52</v>
      </c>
    </row>
    <row r="94" spans="1:2" ht="12.75">
      <c r="A94" s="14">
        <v>34608</v>
      </c>
      <c r="B94" s="8">
        <v>206.07</v>
      </c>
    </row>
    <row r="95" spans="1:2" ht="12.75">
      <c r="A95" s="14">
        <v>34639</v>
      </c>
      <c r="B95" s="8">
        <v>186.96</v>
      </c>
    </row>
    <row r="96" spans="1:2" ht="12.75">
      <c r="A96" s="14">
        <v>34669</v>
      </c>
      <c r="B96" s="8">
        <v>173.94</v>
      </c>
    </row>
    <row r="97" spans="1:2" ht="12.75">
      <c r="A97" s="14">
        <v>34700</v>
      </c>
      <c r="B97" s="8">
        <v>177.23</v>
      </c>
    </row>
    <row r="98" spans="1:2" ht="12.75">
      <c r="A98" s="14">
        <v>34731</v>
      </c>
      <c r="B98" s="8">
        <v>175.07</v>
      </c>
    </row>
    <row r="99" spans="1:2" ht="12.75">
      <c r="A99" s="14">
        <v>34759</v>
      </c>
      <c r="B99" s="8">
        <v>185.75</v>
      </c>
    </row>
    <row r="100" spans="1:2" ht="12.75">
      <c r="A100" s="14">
        <v>34790</v>
      </c>
      <c r="B100" s="8">
        <v>180.3</v>
      </c>
    </row>
    <row r="101" spans="1:2" ht="12.75">
      <c r="A101" s="14">
        <v>34820</v>
      </c>
      <c r="B101" s="8">
        <v>177.18</v>
      </c>
    </row>
    <row r="102" spans="1:2" ht="12.75">
      <c r="A102" s="14">
        <v>34851</v>
      </c>
      <c r="B102" s="8">
        <v>170.89</v>
      </c>
    </row>
    <row r="103" spans="1:2" ht="12.75">
      <c r="A103" s="14">
        <v>34881</v>
      </c>
      <c r="B103" s="8">
        <v>157.22</v>
      </c>
    </row>
    <row r="104" spans="1:2" ht="12.75">
      <c r="A104" s="14">
        <v>34912</v>
      </c>
      <c r="B104" s="8">
        <v>163.21</v>
      </c>
    </row>
    <row r="105" spans="1:2" ht="12.75">
      <c r="A105" s="14">
        <v>34943</v>
      </c>
      <c r="B105" s="8">
        <v>141.49</v>
      </c>
    </row>
    <row r="106" spans="1:2" ht="12.75">
      <c r="A106" s="14">
        <v>34973</v>
      </c>
      <c r="B106" s="8">
        <v>132.08</v>
      </c>
    </row>
    <row r="107" spans="1:2" ht="12.75">
      <c r="A107" s="14">
        <v>35004</v>
      </c>
      <c r="B107" s="8">
        <v>129.09</v>
      </c>
    </row>
    <row r="108" spans="1:2" ht="12.75">
      <c r="A108" s="14">
        <v>35034</v>
      </c>
      <c r="B108" s="8">
        <v>110.47</v>
      </c>
    </row>
    <row r="109" spans="1:2" ht="12.75">
      <c r="A109" s="14">
        <v>35065</v>
      </c>
      <c r="B109" s="8">
        <v>119.08</v>
      </c>
    </row>
    <row r="110" spans="1:2" ht="12.75">
      <c r="A110" s="14">
        <v>35096</v>
      </c>
      <c r="B110" s="8">
        <v>134.94</v>
      </c>
    </row>
    <row r="111" spans="1:2" ht="12.75">
      <c r="A111" s="14">
        <v>35125</v>
      </c>
      <c r="B111" s="8">
        <v>130.6</v>
      </c>
    </row>
    <row r="112" spans="1:2" ht="12.75">
      <c r="A112" s="14">
        <v>35156</v>
      </c>
      <c r="B112" s="8">
        <v>134.31</v>
      </c>
    </row>
    <row r="113" spans="1:2" ht="12.75">
      <c r="A113" s="14">
        <v>35186</v>
      </c>
      <c r="B113" s="8">
        <v>142.56</v>
      </c>
    </row>
    <row r="114" spans="1:2" ht="12.75">
      <c r="A114" s="14">
        <v>35217</v>
      </c>
      <c r="B114" s="8">
        <v>133.25</v>
      </c>
    </row>
    <row r="115" spans="1:2" ht="12.75">
      <c r="A115" s="14">
        <v>35247</v>
      </c>
      <c r="B115" s="8">
        <v>135.39</v>
      </c>
    </row>
    <row r="116" spans="1:2" ht="12.75">
      <c r="A116" s="14">
        <v>35278</v>
      </c>
      <c r="B116" s="8">
        <v>137.68</v>
      </c>
    </row>
    <row r="117" spans="1:2" ht="12.75">
      <c r="A117" s="14">
        <v>35309</v>
      </c>
      <c r="B117" s="8">
        <v>123.3</v>
      </c>
    </row>
    <row r="118" spans="1:2" ht="12.75">
      <c r="A118" s="14">
        <v>35339</v>
      </c>
      <c r="B118" s="8">
        <v>127.77</v>
      </c>
    </row>
    <row r="119" spans="1:2" ht="12.75">
      <c r="A119" s="14">
        <v>35370</v>
      </c>
      <c r="B119" s="8">
        <v>129.41</v>
      </c>
    </row>
    <row r="120" spans="1:2" ht="12.75">
      <c r="A120" s="14">
        <v>35400</v>
      </c>
      <c r="B120" s="8">
        <v>126.41</v>
      </c>
    </row>
    <row r="121" spans="1:2" ht="12.75">
      <c r="A121" s="14">
        <v>35431</v>
      </c>
      <c r="B121" s="8">
        <v>146.18</v>
      </c>
    </row>
    <row r="122" spans="1:2" ht="12.75">
      <c r="A122" s="14">
        <v>35462</v>
      </c>
      <c r="B122" s="8">
        <v>188.62</v>
      </c>
    </row>
    <row r="123" spans="1:2" ht="12.75">
      <c r="A123" s="14">
        <v>35490</v>
      </c>
      <c r="B123" s="8">
        <v>212.96</v>
      </c>
    </row>
    <row r="124" spans="1:2" ht="12.75">
      <c r="A124" s="14">
        <v>35521</v>
      </c>
      <c r="B124" s="8">
        <v>199.22</v>
      </c>
    </row>
    <row r="125" spans="1:2" ht="12.75">
      <c r="A125" s="14">
        <v>35551</v>
      </c>
      <c r="B125" s="8">
        <v>318.5</v>
      </c>
    </row>
    <row r="126" spans="1:2" ht="12.75">
      <c r="A126" s="14">
        <v>35582</v>
      </c>
      <c r="B126" s="8">
        <v>227.15</v>
      </c>
    </row>
    <row r="127" spans="1:2" ht="12.75">
      <c r="A127" s="14">
        <v>35612</v>
      </c>
      <c r="B127" s="8">
        <v>190.57</v>
      </c>
    </row>
    <row r="128" spans="1:2" ht="12.75">
      <c r="A128" s="14">
        <v>35643</v>
      </c>
      <c r="B128" s="8">
        <v>193.46</v>
      </c>
    </row>
    <row r="129" spans="1:2" ht="12.75">
      <c r="A129" s="14">
        <v>35674</v>
      </c>
      <c r="B129" s="8">
        <v>196.29</v>
      </c>
    </row>
    <row r="130" spans="1:2" ht="12.75">
      <c r="A130" s="14">
        <v>35704</v>
      </c>
      <c r="B130" s="8">
        <v>169.4</v>
      </c>
    </row>
    <row r="131" spans="1:2" ht="12.75">
      <c r="A131" s="14">
        <v>35735</v>
      </c>
      <c r="B131" s="8">
        <v>161.38</v>
      </c>
    </row>
    <row r="132" spans="1:2" ht="12.75">
      <c r="A132" s="14">
        <v>35765</v>
      </c>
      <c r="B132" s="8">
        <v>183.32</v>
      </c>
    </row>
    <row r="133" spans="1:2" ht="12.75">
      <c r="A133" s="14">
        <v>35796</v>
      </c>
      <c r="B133" s="8">
        <v>184.21</v>
      </c>
    </row>
    <row r="134" spans="1:2" ht="12.75">
      <c r="A134" s="14">
        <v>35827</v>
      </c>
      <c r="B134" s="8">
        <v>190.59</v>
      </c>
    </row>
    <row r="135" spans="1:2" ht="12.75">
      <c r="A135" s="14">
        <v>35855</v>
      </c>
      <c r="B135" s="8">
        <v>166.07</v>
      </c>
    </row>
    <row r="136" spans="1:2" ht="12.75">
      <c r="A136" s="14">
        <v>35886</v>
      </c>
      <c r="B136" s="8">
        <v>158.17</v>
      </c>
    </row>
    <row r="137" spans="1:2" ht="12.75">
      <c r="A137" s="14">
        <v>35916</v>
      </c>
      <c r="B137" s="8">
        <v>146.33</v>
      </c>
    </row>
    <row r="138" spans="1:2" ht="12.75">
      <c r="A138" s="14">
        <v>35947</v>
      </c>
      <c r="B138" s="8">
        <v>135.83</v>
      </c>
    </row>
    <row r="139" spans="1:2" ht="12.75">
      <c r="A139" s="14">
        <v>35977</v>
      </c>
      <c r="B139" s="8">
        <v>125.03</v>
      </c>
    </row>
    <row r="140" spans="1:2" ht="12.75">
      <c r="A140" s="14">
        <v>36008</v>
      </c>
      <c r="B140" s="8">
        <v>129.45</v>
      </c>
    </row>
    <row r="141" spans="1:2" ht="12.75">
      <c r="A141" s="14">
        <v>36039</v>
      </c>
      <c r="B141" s="8">
        <v>117.56</v>
      </c>
    </row>
    <row r="142" spans="1:2" ht="12.75">
      <c r="A142" s="14">
        <v>36069</v>
      </c>
      <c r="B142" s="8">
        <v>115.01</v>
      </c>
    </row>
    <row r="143" spans="1:2" ht="12.75">
      <c r="A143" s="14">
        <v>36100</v>
      </c>
      <c r="B143" s="8">
        <v>121.74</v>
      </c>
    </row>
    <row r="144" spans="1:3" ht="12.75">
      <c r="A144" s="14">
        <v>36130</v>
      </c>
      <c r="B144" s="8">
        <v>123.96</v>
      </c>
      <c r="C144" s="12">
        <f>AVERAGE(B133:B144)</f>
        <v>142.82916666666668</v>
      </c>
    </row>
    <row r="145" spans="1:2" ht="12.75">
      <c r="A145" s="14">
        <v>36161</v>
      </c>
      <c r="B145" s="8">
        <v>123.07</v>
      </c>
    </row>
    <row r="146" spans="1:2" ht="12.75">
      <c r="A146" s="14">
        <v>36192</v>
      </c>
      <c r="B146" s="8">
        <v>116.92</v>
      </c>
    </row>
    <row r="147" spans="1:2" ht="12.75">
      <c r="A147" s="14">
        <v>36220</v>
      </c>
      <c r="B147" s="8">
        <v>117.05</v>
      </c>
    </row>
    <row r="148" spans="1:2" ht="12.75">
      <c r="A148" s="14">
        <v>36251</v>
      </c>
      <c r="B148" s="8">
        <v>114.02</v>
      </c>
    </row>
    <row r="149" spans="1:2" ht="12.75">
      <c r="A149" s="14">
        <v>36281</v>
      </c>
      <c r="B149" s="8">
        <v>123.95</v>
      </c>
    </row>
    <row r="150" spans="1:2" ht="12.75">
      <c r="A150" s="14">
        <v>36312</v>
      </c>
      <c r="B150" s="8">
        <v>121.45</v>
      </c>
    </row>
    <row r="151" spans="1:2" ht="12.75">
      <c r="A151" s="14">
        <v>36342</v>
      </c>
      <c r="B151" s="8">
        <v>107.05</v>
      </c>
    </row>
    <row r="152" spans="1:2" ht="12.75">
      <c r="A152" s="14">
        <v>36373</v>
      </c>
      <c r="B152" s="8">
        <v>105.28</v>
      </c>
    </row>
    <row r="153" spans="1:2" ht="12.75">
      <c r="A153" s="14">
        <v>36404</v>
      </c>
      <c r="B153" s="8">
        <v>97.77</v>
      </c>
    </row>
    <row r="154" spans="1:2" ht="12.75">
      <c r="A154" s="14">
        <v>36434</v>
      </c>
      <c r="B154" s="8">
        <v>103.69</v>
      </c>
    </row>
    <row r="155" spans="1:2" ht="12.75">
      <c r="A155" s="14">
        <v>36465</v>
      </c>
      <c r="B155" s="8">
        <v>126.76</v>
      </c>
    </row>
    <row r="156" spans="1:3" ht="12.75">
      <c r="A156" s="14">
        <v>36495</v>
      </c>
      <c r="B156" s="8">
        <v>140.35</v>
      </c>
      <c r="C156" s="12">
        <f>AVERAGE(B145:B156)</f>
        <v>116.44666666666666</v>
      </c>
    </row>
    <row r="157" spans="1:2" ht="12.75">
      <c r="A157" s="14">
        <v>36526</v>
      </c>
      <c r="B157" s="8">
        <v>130.13</v>
      </c>
    </row>
    <row r="158" spans="1:2" ht="12.75">
      <c r="A158" s="14">
        <v>36557</v>
      </c>
      <c r="B158" s="8">
        <v>124.73</v>
      </c>
    </row>
    <row r="159" spans="1:2" ht="12.75">
      <c r="A159" s="14">
        <v>36586</v>
      </c>
      <c r="B159" s="8">
        <v>119.51</v>
      </c>
    </row>
    <row r="160" spans="1:2" ht="12.75">
      <c r="A160" s="14">
        <v>36617</v>
      </c>
      <c r="B160" s="8">
        <v>112.67</v>
      </c>
    </row>
    <row r="161" spans="1:2" ht="12.75">
      <c r="A161" s="14">
        <v>36647</v>
      </c>
      <c r="B161" s="8">
        <v>110.31</v>
      </c>
    </row>
    <row r="162" spans="1:2" ht="12.75">
      <c r="A162" s="14">
        <v>36678</v>
      </c>
      <c r="B162" s="8">
        <v>100.3</v>
      </c>
    </row>
    <row r="163" spans="1:2" ht="12.75">
      <c r="A163" s="14">
        <v>36708</v>
      </c>
      <c r="B163" s="8">
        <v>101.67</v>
      </c>
    </row>
    <row r="164" spans="1:2" ht="12.75">
      <c r="A164" s="14">
        <v>36739</v>
      </c>
      <c r="B164" s="8">
        <v>91.87</v>
      </c>
    </row>
    <row r="165" spans="1:2" ht="12.75">
      <c r="A165" s="14">
        <v>36770</v>
      </c>
      <c r="B165" s="8">
        <v>89.98</v>
      </c>
    </row>
    <row r="166" spans="1:2" ht="12.75">
      <c r="A166" s="14">
        <v>36800</v>
      </c>
      <c r="B166" s="8">
        <v>90.25</v>
      </c>
    </row>
    <row r="167" spans="1:2" ht="12.75">
      <c r="A167" s="14">
        <v>36831</v>
      </c>
      <c r="B167" s="8">
        <v>84.01</v>
      </c>
    </row>
    <row r="168" spans="1:3" ht="12.75">
      <c r="A168" s="14">
        <v>36861</v>
      </c>
      <c r="B168" s="8">
        <v>75.81</v>
      </c>
      <c r="C168" s="12">
        <f>AVERAGE(B157:B168)</f>
        <v>102.60333333333334</v>
      </c>
    </row>
    <row r="169" spans="1:2" ht="12.75">
      <c r="A169" s="14">
        <v>36892</v>
      </c>
      <c r="B169" s="8">
        <v>75.33</v>
      </c>
    </row>
    <row r="170" spans="1:2" ht="12.75">
      <c r="A170" s="14">
        <v>36923</v>
      </c>
      <c r="B170" s="8">
        <v>76.7</v>
      </c>
    </row>
    <row r="171" spans="1:2" ht="12.75">
      <c r="A171" s="14">
        <v>36951</v>
      </c>
      <c r="B171" s="8">
        <v>76.94</v>
      </c>
    </row>
    <row r="172" spans="1:2" ht="12.75">
      <c r="A172" s="14">
        <v>36982</v>
      </c>
      <c r="B172" s="8">
        <v>78.25</v>
      </c>
    </row>
    <row r="173" spans="1:2" ht="12.75">
      <c r="A173" s="14">
        <v>37012</v>
      </c>
      <c r="B173" s="8">
        <v>80.92</v>
      </c>
    </row>
    <row r="174" spans="1:2" ht="12.75">
      <c r="A174" s="14">
        <v>37043</v>
      </c>
      <c r="B174" s="8">
        <v>74.38</v>
      </c>
    </row>
    <row r="175" spans="1:2" ht="12.75">
      <c r="A175" s="14">
        <v>37073</v>
      </c>
      <c r="B175" s="8">
        <v>69.7</v>
      </c>
    </row>
    <row r="176" spans="1:2" ht="12.75">
      <c r="A176" s="14">
        <v>37104</v>
      </c>
      <c r="B176" s="8">
        <v>73.5</v>
      </c>
    </row>
    <row r="177" spans="1:2" ht="12.75">
      <c r="A177" s="14">
        <v>37135</v>
      </c>
      <c r="B177" s="8">
        <v>68.8</v>
      </c>
    </row>
    <row r="178" spans="1:2" ht="12.75">
      <c r="A178" s="14">
        <v>37165</v>
      </c>
      <c r="B178" s="8">
        <v>62.88</v>
      </c>
    </row>
    <row r="179" spans="1:2" ht="12.75">
      <c r="A179" s="14">
        <v>37196</v>
      </c>
      <c r="B179" s="8">
        <v>64.89</v>
      </c>
    </row>
    <row r="180" spans="1:2" ht="12.75">
      <c r="A180" s="14">
        <v>37226</v>
      </c>
      <c r="B180" s="8">
        <v>62.33</v>
      </c>
    </row>
    <row r="181" spans="1:2" ht="12.75">
      <c r="A181" s="14">
        <v>37257</v>
      </c>
      <c r="B181" s="8">
        <v>62.51</v>
      </c>
    </row>
    <row r="182" spans="1:2" ht="12.75">
      <c r="A182" s="14">
        <v>37288</v>
      </c>
      <c r="B182" s="8">
        <v>62.67</v>
      </c>
    </row>
    <row r="183" spans="1:2" ht="12.75">
      <c r="A183" s="14">
        <v>37316</v>
      </c>
      <c r="B183" s="8">
        <v>68.27</v>
      </c>
    </row>
    <row r="184" spans="1:2" ht="12.75">
      <c r="A184" s="14">
        <v>37347</v>
      </c>
      <c r="B184" s="8">
        <v>69.76</v>
      </c>
    </row>
    <row r="185" spans="1:2" ht="12.75">
      <c r="A185" s="14">
        <v>37377</v>
      </c>
      <c r="B185" s="8">
        <v>65.95</v>
      </c>
    </row>
    <row r="186" spans="1:2" ht="12.75">
      <c r="A186" s="14">
        <v>37408</v>
      </c>
      <c r="B186" s="8">
        <v>62.94</v>
      </c>
    </row>
    <row r="187" spans="1:2" ht="12.75">
      <c r="A187" s="14">
        <v>37438</v>
      </c>
      <c r="B187" s="8">
        <v>60.6</v>
      </c>
    </row>
    <row r="188" spans="1:2" ht="12.75">
      <c r="A188" s="14">
        <v>37469</v>
      </c>
      <c r="B188" s="8">
        <v>58.1</v>
      </c>
    </row>
    <row r="189" spans="1:2" ht="12.75">
      <c r="A189" s="14">
        <v>37500</v>
      </c>
      <c r="B189" s="8">
        <v>64.15</v>
      </c>
    </row>
    <row r="190" spans="1:2" ht="12.75">
      <c r="A190" s="14">
        <v>37530</v>
      </c>
      <c r="B190" s="8">
        <v>67.92</v>
      </c>
    </row>
    <row r="191" spans="1:2" ht="12.75">
      <c r="A191" s="14">
        <v>37561</v>
      </c>
      <c r="B191" s="8">
        <v>70.7</v>
      </c>
    </row>
    <row r="192" spans="1:2" ht="12.75">
      <c r="A192" s="14">
        <v>37591</v>
      </c>
      <c r="B192" s="8">
        <v>65.38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2"/>
  <sheetViews>
    <sheetView workbookViewId="0" topLeftCell="A1">
      <selection activeCell="A1" sqref="A1"/>
    </sheetView>
  </sheetViews>
  <sheetFormatPr defaultColWidth="9.140625" defaultRowHeight="12.75"/>
  <sheetData>
    <row r="1" spans="1:13" ht="12.7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9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4"/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  <c r="I4" s="5" t="s">
        <v>65</v>
      </c>
      <c r="J4" s="5" t="s">
        <v>66</v>
      </c>
      <c r="K4" s="5" t="s">
        <v>67</v>
      </c>
      <c r="L4" s="5" t="s">
        <v>68</v>
      </c>
      <c r="M4" s="5" t="s">
        <v>69</v>
      </c>
    </row>
    <row r="5" spans="1:13" ht="12.75">
      <c r="A5" s="5">
        <v>1983</v>
      </c>
      <c r="B5" s="6">
        <v>124.51</v>
      </c>
      <c r="C5" s="6">
        <v>121.77</v>
      </c>
      <c r="D5" s="6">
        <v>121.23</v>
      </c>
      <c r="E5" s="6">
        <v>121.23</v>
      </c>
      <c r="F5" s="6">
        <v>123.16</v>
      </c>
      <c r="G5" s="6">
        <v>120.25</v>
      </c>
      <c r="H5" s="6">
        <v>120.06</v>
      </c>
      <c r="I5" s="6">
        <v>120.32</v>
      </c>
      <c r="J5" s="6">
        <v>121.91</v>
      </c>
      <c r="K5" s="6">
        <v>130.3</v>
      </c>
      <c r="L5" s="6">
        <v>129.34</v>
      </c>
      <c r="M5" s="6">
        <v>132.77</v>
      </c>
    </row>
    <row r="6" spans="1:13" ht="12.75">
      <c r="A6" s="5">
        <v>1984</v>
      </c>
      <c r="B6" s="6">
        <v>132.93</v>
      </c>
      <c r="C6" s="6">
        <v>136.3</v>
      </c>
      <c r="D6" s="6">
        <v>138.04</v>
      </c>
      <c r="E6" s="6">
        <v>137.55</v>
      </c>
      <c r="F6" s="6">
        <v>146.48</v>
      </c>
      <c r="G6" s="6">
        <v>143.56</v>
      </c>
      <c r="H6" s="6">
        <v>137.9</v>
      </c>
      <c r="I6" s="6">
        <v>140.57</v>
      </c>
      <c r="J6" s="6">
        <v>141.47</v>
      </c>
      <c r="K6" s="6">
        <v>135.11</v>
      </c>
      <c r="L6" s="6">
        <v>136.07</v>
      </c>
      <c r="M6" s="6">
        <v>126.97</v>
      </c>
    </row>
    <row r="7" spans="1:13" ht="12.75">
      <c r="A7" s="5">
        <v>1985</v>
      </c>
      <c r="B7" s="6">
        <v>125.53</v>
      </c>
      <c r="C7" s="6">
        <v>122.52</v>
      </c>
      <c r="D7" s="6">
        <v>122.83</v>
      </c>
      <c r="E7" s="6">
        <v>122.56</v>
      </c>
      <c r="F7" s="6">
        <v>121.04</v>
      </c>
      <c r="G7" s="6">
        <v>120.19</v>
      </c>
      <c r="H7" s="6">
        <v>106.29</v>
      </c>
      <c r="I7" s="6">
        <v>106.44</v>
      </c>
      <c r="J7" s="6">
        <v>104.06</v>
      </c>
      <c r="K7" s="6">
        <v>111.33</v>
      </c>
      <c r="L7" s="6">
        <v>126.17</v>
      </c>
      <c r="M7" s="6">
        <v>152.72</v>
      </c>
    </row>
    <row r="8" spans="1:13" ht="12.75">
      <c r="A8" s="5">
        <v>1986</v>
      </c>
      <c r="B8" s="6">
        <v>170.17</v>
      </c>
      <c r="C8" s="6">
        <v>162.03</v>
      </c>
      <c r="D8" s="6">
        <v>168.87</v>
      </c>
      <c r="E8" s="6">
        <v>157.41</v>
      </c>
      <c r="F8" s="6">
        <v>142.5</v>
      </c>
      <c r="G8" s="6">
        <v>125.2</v>
      </c>
      <c r="H8" s="6">
        <v>125.92</v>
      </c>
      <c r="I8" s="6">
        <v>134.9</v>
      </c>
      <c r="J8" s="6">
        <v>163.4</v>
      </c>
      <c r="K8" s="6">
        <v>148.82</v>
      </c>
      <c r="L8" s="6">
        <v>142.14</v>
      </c>
      <c r="M8" s="6">
        <v>124.58</v>
      </c>
    </row>
    <row r="9" spans="1:13" ht="12.75">
      <c r="A9" s="5">
        <v>1987</v>
      </c>
      <c r="B9" s="6">
        <v>113.25</v>
      </c>
      <c r="C9" s="6">
        <v>110.09</v>
      </c>
      <c r="D9" s="6">
        <v>97.84</v>
      </c>
      <c r="E9" s="6">
        <v>101.1</v>
      </c>
      <c r="F9" s="6">
        <v>105.6</v>
      </c>
      <c r="G9" s="6">
        <v>98.05</v>
      </c>
      <c r="H9" s="6">
        <v>92.44</v>
      </c>
      <c r="I9" s="6">
        <v>94.55</v>
      </c>
      <c r="J9" s="6">
        <v>99.33</v>
      </c>
      <c r="K9" s="6">
        <v>103.52</v>
      </c>
      <c r="L9" s="6">
        <v>104.72</v>
      </c>
      <c r="M9" s="6">
        <v>103.4</v>
      </c>
    </row>
    <row r="10" spans="1:13" ht="12.75">
      <c r="A10" s="5">
        <v>1988</v>
      </c>
      <c r="B10" s="6">
        <v>102.11</v>
      </c>
      <c r="C10" s="6">
        <v>102.97</v>
      </c>
      <c r="D10" s="6">
        <v>98.96</v>
      </c>
      <c r="E10" s="6">
        <v>96.18</v>
      </c>
      <c r="F10" s="6">
        <v>94.06</v>
      </c>
      <c r="G10" s="6">
        <v>93.51</v>
      </c>
      <c r="H10" s="6">
        <v>85.32</v>
      </c>
      <c r="I10" s="6">
        <v>81.65</v>
      </c>
      <c r="J10" s="6">
        <v>89.76</v>
      </c>
      <c r="K10" s="6">
        <v>94.09</v>
      </c>
      <c r="L10" s="6">
        <v>92.66</v>
      </c>
      <c r="M10" s="6">
        <v>100.48</v>
      </c>
    </row>
    <row r="11" spans="1:13" ht="12.75">
      <c r="A11" s="5">
        <v>1989</v>
      </c>
      <c r="B11" s="6">
        <v>101.24</v>
      </c>
      <c r="C11" s="6">
        <v>96.12</v>
      </c>
      <c r="D11" s="6">
        <v>94.39</v>
      </c>
      <c r="E11" s="6">
        <v>91.22</v>
      </c>
      <c r="F11" s="6">
        <v>91.4</v>
      </c>
      <c r="G11" s="6">
        <v>83.73</v>
      </c>
      <c r="H11" s="6">
        <v>65.24</v>
      </c>
      <c r="I11" s="6">
        <v>59.6</v>
      </c>
      <c r="J11" s="6">
        <v>60.03</v>
      </c>
      <c r="K11" s="6">
        <v>53.55</v>
      </c>
      <c r="L11" s="6">
        <v>53.27</v>
      </c>
      <c r="M11" s="6">
        <v>51.33</v>
      </c>
    </row>
    <row r="12" spans="1:13" ht="12.75">
      <c r="A12" s="5">
        <v>1990</v>
      </c>
      <c r="B12" s="6">
        <v>49.47</v>
      </c>
      <c r="C12" s="6">
        <v>50.06</v>
      </c>
      <c r="D12" s="6">
        <v>55.76</v>
      </c>
      <c r="E12" s="6">
        <v>55.95</v>
      </c>
      <c r="F12" s="6">
        <v>53.62</v>
      </c>
      <c r="G12" s="6">
        <v>50.67</v>
      </c>
      <c r="H12" s="6">
        <v>50.07</v>
      </c>
      <c r="I12" s="6">
        <v>53.78</v>
      </c>
      <c r="J12" s="6">
        <v>55.7</v>
      </c>
      <c r="K12" s="6">
        <v>56.21</v>
      </c>
      <c r="L12" s="6">
        <v>55.48</v>
      </c>
      <c r="M12" s="6">
        <v>56.46</v>
      </c>
    </row>
    <row r="13" spans="1:13" ht="12.75">
      <c r="A13" s="5">
        <v>1991</v>
      </c>
      <c r="B13" s="6">
        <v>52.83</v>
      </c>
      <c r="C13" s="6">
        <v>51.87</v>
      </c>
      <c r="D13" s="6">
        <v>51.37</v>
      </c>
      <c r="E13" s="6">
        <v>50.93</v>
      </c>
      <c r="F13" s="6">
        <v>47.06</v>
      </c>
      <c r="G13" s="6">
        <v>45.38</v>
      </c>
      <c r="H13" s="6">
        <v>45.38</v>
      </c>
      <c r="I13" s="6">
        <v>44.9</v>
      </c>
      <c r="J13" s="6">
        <v>46.66</v>
      </c>
      <c r="K13" s="6">
        <v>45.88</v>
      </c>
      <c r="L13" s="6">
        <v>50.4</v>
      </c>
      <c r="M13" s="6">
        <v>50.79</v>
      </c>
    </row>
    <row r="14" spans="1:13" ht="12.75">
      <c r="A14" s="5">
        <v>1992</v>
      </c>
      <c r="B14" s="6">
        <v>48.83</v>
      </c>
      <c r="C14" s="6">
        <v>42.57</v>
      </c>
      <c r="D14" s="6">
        <v>42.59</v>
      </c>
      <c r="E14" s="6">
        <v>41.36</v>
      </c>
      <c r="F14" s="6">
        <v>37.68</v>
      </c>
      <c r="G14" s="6">
        <v>37.17</v>
      </c>
      <c r="H14" s="6">
        <v>39.19</v>
      </c>
      <c r="I14" s="6">
        <v>38.85</v>
      </c>
      <c r="J14" s="6">
        <v>40.98</v>
      </c>
      <c r="K14" s="6">
        <v>44.19</v>
      </c>
      <c r="L14" s="6">
        <v>47.67</v>
      </c>
      <c r="M14" s="6">
        <v>50.81</v>
      </c>
    </row>
    <row r="15" spans="1:13" ht="12.75">
      <c r="A15" s="5">
        <v>1993</v>
      </c>
      <c r="B15" s="6">
        <v>46.9</v>
      </c>
      <c r="C15" s="6">
        <v>46.99</v>
      </c>
      <c r="D15" s="6">
        <v>45.9</v>
      </c>
      <c r="E15" s="6">
        <v>44.88</v>
      </c>
      <c r="F15" s="6">
        <v>46.17</v>
      </c>
      <c r="G15" s="6">
        <v>46.57</v>
      </c>
      <c r="H15" s="6">
        <v>49.4</v>
      </c>
      <c r="I15" s="6">
        <v>58.46</v>
      </c>
      <c r="J15" s="6">
        <v>62.5</v>
      </c>
      <c r="K15" s="6">
        <v>58.92</v>
      </c>
      <c r="L15" s="6">
        <v>61.46</v>
      </c>
      <c r="M15" s="6">
        <v>61.81</v>
      </c>
    </row>
    <row r="16" spans="1:13" ht="12.75">
      <c r="A16" s="5">
        <v>1994</v>
      </c>
      <c r="B16" s="6">
        <v>59.39</v>
      </c>
      <c r="C16" s="6">
        <v>60.8</v>
      </c>
      <c r="D16" s="6">
        <v>65.16</v>
      </c>
      <c r="E16" s="6">
        <v>71.82</v>
      </c>
      <c r="F16" s="6">
        <v>94.95</v>
      </c>
      <c r="G16" s="6">
        <v>112.38</v>
      </c>
      <c r="H16" s="6">
        <v>164</v>
      </c>
      <c r="I16" s="6">
        <v>162.61</v>
      </c>
      <c r="J16" s="6">
        <v>182.78</v>
      </c>
      <c r="K16" s="6">
        <v>169.43</v>
      </c>
      <c r="L16" s="6">
        <v>153.33</v>
      </c>
      <c r="M16" s="6">
        <v>129.73</v>
      </c>
    </row>
    <row r="17" spans="1:13" ht="12.75">
      <c r="A17" s="5">
        <v>1995</v>
      </c>
      <c r="B17" s="6">
        <v>131.54</v>
      </c>
      <c r="C17" s="6">
        <v>134.69</v>
      </c>
      <c r="D17" s="6">
        <v>146.03</v>
      </c>
      <c r="E17" s="6">
        <v>144.78</v>
      </c>
      <c r="F17" s="6">
        <v>140.9</v>
      </c>
      <c r="G17" s="6">
        <v>128.82</v>
      </c>
      <c r="H17" s="6">
        <v>119.76</v>
      </c>
      <c r="I17" s="6">
        <v>130.18</v>
      </c>
      <c r="J17" s="6">
        <v>115.05</v>
      </c>
      <c r="K17" s="6">
        <v>112.76</v>
      </c>
      <c r="L17" s="6">
        <v>110.73</v>
      </c>
      <c r="M17" s="6">
        <v>92.89</v>
      </c>
    </row>
    <row r="18" spans="1:13" ht="12.75">
      <c r="A18" s="5">
        <v>1996</v>
      </c>
      <c r="B18" s="6">
        <v>89.99</v>
      </c>
      <c r="C18" s="6">
        <v>96.89</v>
      </c>
      <c r="D18" s="6">
        <v>90.94</v>
      </c>
      <c r="E18" s="6">
        <v>90.67</v>
      </c>
      <c r="F18" s="6">
        <v>91.2</v>
      </c>
      <c r="G18" s="6">
        <v>86.11</v>
      </c>
      <c r="H18" s="6">
        <v>77.46</v>
      </c>
      <c r="I18" s="6">
        <v>79.22</v>
      </c>
      <c r="J18" s="6">
        <v>74.34</v>
      </c>
      <c r="K18" s="6">
        <v>72.92</v>
      </c>
      <c r="L18" s="6">
        <v>70.2</v>
      </c>
      <c r="M18" s="6">
        <v>63.06</v>
      </c>
    </row>
    <row r="19" spans="1:13" ht="12.75">
      <c r="A19" s="5">
        <v>1997</v>
      </c>
      <c r="B19" s="6">
        <v>67.19</v>
      </c>
      <c r="C19" s="6">
        <v>75.4</v>
      </c>
      <c r="D19" s="6">
        <v>80.23</v>
      </c>
      <c r="E19" s="6">
        <v>77.39</v>
      </c>
      <c r="F19" s="6">
        <v>93.6</v>
      </c>
      <c r="G19" s="6">
        <v>88.74</v>
      </c>
      <c r="H19" s="6">
        <v>79.65</v>
      </c>
      <c r="I19" s="6">
        <v>74.45</v>
      </c>
      <c r="J19" s="6">
        <v>75.15</v>
      </c>
      <c r="K19" s="6">
        <v>74.52</v>
      </c>
      <c r="L19" s="6">
        <v>76.04</v>
      </c>
      <c r="M19" s="6">
        <v>82.6</v>
      </c>
    </row>
    <row r="20" spans="1:13" ht="12.75">
      <c r="A20" s="5">
        <v>1998</v>
      </c>
      <c r="B20" s="6">
        <v>83.41</v>
      </c>
      <c r="C20" s="6">
        <v>83.36</v>
      </c>
      <c r="D20" s="6">
        <v>82.19</v>
      </c>
      <c r="E20" s="6">
        <v>88.97</v>
      </c>
      <c r="F20" s="6">
        <v>90.74</v>
      </c>
      <c r="G20" s="6">
        <v>82.73</v>
      </c>
      <c r="H20" s="6">
        <v>77.04</v>
      </c>
      <c r="I20" s="6">
        <v>79.29</v>
      </c>
      <c r="J20" s="6">
        <v>79.8</v>
      </c>
      <c r="K20" s="6">
        <v>80.3</v>
      </c>
      <c r="L20" s="6">
        <v>80.16</v>
      </c>
      <c r="M20" s="6">
        <v>84.06</v>
      </c>
    </row>
    <row r="21" spans="1:13" ht="12.75">
      <c r="A21" s="5">
        <v>1999</v>
      </c>
      <c r="B21" s="6">
        <v>82.29</v>
      </c>
      <c r="C21" s="6">
        <v>79.23</v>
      </c>
      <c r="D21" s="6">
        <v>73.42</v>
      </c>
      <c r="E21" s="6">
        <v>69.32</v>
      </c>
      <c r="F21" s="6">
        <v>67.94</v>
      </c>
      <c r="G21" s="6">
        <v>65.59</v>
      </c>
      <c r="H21" s="6">
        <v>61.56</v>
      </c>
      <c r="I21" s="6">
        <v>63.07</v>
      </c>
      <c r="J21" s="6">
        <v>59.57</v>
      </c>
      <c r="K21" s="6">
        <v>58.52</v>
      </c>
      <c r="L21" s="6">
        <v>63.05</v>
      </c>
      <c r="M21" s="6">
        <v>66.79</v>
      </c>
    </row>
    <row r="22" spans="1:13" ht="12.75">
      <c r="A22" s="5">
        <v>2000</v>
      </c>
      <c r="B22" s="6">
        <v>53.18</v>
      </c>
      <c r="C22" s="6">
        <v>48.86</v>
      </c>
      <c r="D22" s="6">
        <v>46.25</v>
      </c>
      <c r="E22" s="6">
        <v>44.45</v>
      </c>
      <c r="F22" s="6">
        <v>44.32</v>
      </c>
      <c r="G22" s="6">
        <v>42.68</v>
      </c>
      <c r="H22" s="6">
        <v>40.82</v>
      </c>
      <c r="I22" s="6">
        <v>38.25</v>
      </c>
      <c r="J22" s="6">
        <v>38.83</v>
      </c>
      <c r="K22" s="6">
        <v>36.14</v>
      </c>
      <c r="L22" s="6">
        <v>32.81</v>
      </c>
      <c r="M22" s="6">
        <v>30.38</v>
      </c>
    </row>
    <row r="23" spans="1:13" ht="12.75">
      <c r="A23" s="5">
        <v>2001</v>
      </c>
      <c r="B23" s="6">
        <v>32.4</v>
      </c>
      <c r="C23" s="6">
        <v>31.58</v>
      </c>
      <c r="D23" s="6">
        <v>30.52</v>
      </c>
      <c r="E23" s="6">
        <v>28.49</v>
      </c>
      <c r="F23" s="6">
        <v>29.54</v>
      </c>
      <c r="G23" s="6">
        <v>29.17</v>
      </c>
      <c r="H23" s="6">
        <v>27.43</v>
      </c>
      <c r="I23" s="6">
        <v>25.82</v>
      </c>
      <c r="J23" s="6">
        <v>24.27</v>
      </c>
      <c r="K23" s="6">
        <v>23.24</v>
      </c>
      <c r="L23" s="6">
        <v>23.68</v>
      </c>
      <c r="M23" s="6">
        <v>24.35</v>
      </c>
    </row>
    <row r="24" spans="1:13" ht="12.75">
      <c r="A24" s="5">
        <v>2002</v>
      </c>
      <c r="B24" s="6">
        <v>22.81</v>
      </c>
      <c r="C24" s="6">
        <v>24.37</v>
      </c>
      <c r="D24" s="6">
        <v>29.1</v>
      </c>
      <c r="E24" s="6">
        <v>29.34</v>
      </c>
      <c r="F24" s="6">
        <v>28.32</v>
      </c>
      <c r="G24" s="6">
        <v>28.42</v>
      </c>
      <c r="H24" s="6">
        <v>28.6</v>
      </c>
      <c r="I24" s="6">
        <v>27.88</v>
      </c>
      <c r="J24" s="6">
        <v>32.08</v>
      </c>
      <c r="K24" s="6">
        <v>33.33</v>
      </c>
      <c r="L24" s="6">
        <v>37.93</v>
      </c>
      <c r="M24" s="6">
        <v>38.06</v>
      </c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4"/>
      <c r="B26" s="5" t="s">
        <v>58</v>
      </c>
      <c r="C26" s="5" t="s">
        <v>59</v>
      </c>
      <c r="D26" s="5" t="s">
        <v>60</v>
      </c>
      <c r="E26" s="5" t="s">
        <v>61</v>
      </c>
      <c r="F26" s="5" t="s">
        <v>62</v>
      </c>
      <c r="G26" s="5" t="s">
        <v>63</v>
      </c>
      <c r="H26" s="5" t="s">
        <v>64</v>
      </c>
      <c r="I26" s="5" t="s">
        <v>65</v>
      </c>
      <c r="J26" s="5" t="s">
        <v>66</v>
      </c>
      <c r="K26" s="5" t="s">
        <v>67</v>
      </c>
      <c r="L26" s="5" t="s">
        <v>68</v>
      </c>
      <c r="M26" s="5" t="s">
        <v>69</v>
      </c>
    </row>
    <row r="27" spans="1:13" ht="12.75">
      <c r="A27" s="5">
        <v>1983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5">
        <v>1984</v>
      </c>
      <c r="B28" s="10">
        <f aca="true" t="shared" si="0" ref="B28:M43">B6/B5-1</f>
        <v>0.0676250903541884</v>
      </c>
      <c r="C28" s="10">
        <f t="shared" si="0"/>
        <v>0.1193233144452659</v>
      </c>
      <c r="D28" s="10">
        <f t="shared" si="0"/>
        <v>0.13866204734801602</v>
      </c>
      <c r="E28" s="10">
        <f t="shared" si="0"/>
        <v>0.13462014352882945</v>
      </c>
      <c r="F28" s="10">
        <f t="shared" si="0"/>
        <v>0.18934719064631378</v>
      </c>
      <c r="G28" s="10">
        <f t="shared" si="0"/>
        <v>0.19384615384615378</v>
      </c>
      <c r="H28" s="10">
        <f t="shared" si="0"/>
        <v>0.14859237048142604</v>
      </c>
      <c r="I28" s="10">
        <f t="shared" si="0"/>
        <v>0.16830119680851063</v>
      </c>
      <c r="J28" s="10">
        <f t="shared" si="0"/>
        <v>0.16044623082601928</v>
      </c>
      <c r="K28" s="10">
        <f t="shared" si="0"/>
        <v>0.03691481197237145</v>
      </c>
      <c r="L28" s="10">
        <f t="shared" si="0"/>
        <v>0.05203340034018855</v>
      </c>
      <c r="M28" s="10">
        <f t="shared" si="0"/>
        <v>-0.043684567296829235</v>
      </c>
    </row>
    <row r="29" spans="1:13" ht="12.75">
      <c r="A29" s="5">
        <v>1985</v>
      </c>
      <c r="B29" s="10">
        <f t="shared" si="0"/>
        <v>-0.05566839690062442</v>
      </c>
      <c r="C29" s="10">
        <f t="shared" si="0"/>
        <v>-0.10110051357300087</v>
      </c>
      <c r="D29" s="10">
        <f t="shared" si="0"/>
        <v>-0.11018545349174147</v>
      </c>
      <c r="E29" s="10">
        <f t="shared" si="0"/>
        <v>-0.10897855325336248</v>
      </c>
      <c r="F29" s="10">
        <f t="shared" si="0"/>
        <v>-0.17367558711086828</v>
      </c>
      <c r="G29" s="10">
        <f t="shared" si="0"/>
        <v>-0.16278907773753137</v>
      </c>
      <c r="H29" s="10">
        <f t="shared" si="0"/>
        <v>-0.22922407541696876</v>
      </c>
      <c r="I29" s="10">
        <f t="shared" si="0"/>
        <v>-0.24279718289820018</v>
      </c>
      <c r="J29" s="10">
        <f t="shared" si="0"/>
        <v>-0.2644376899696048</v>
      </c>
      <c r="K29" s="10">
        <f t="shared" si="0"/>
        <v>-0.17600473688106</v>
      </c>
      <c r="L29" s="10">
        <f t="shared" si="0"/>
        <v>-0.07275666936135805</v>
      </c>
      <c r="M29" s="10">
        <f t="shared" si="0"/>
        <v>0.20280381192407648</v>
      </c>
    </row>
    <row r="30" spans="1:13" ht="12.75">
      <c r="A30" s="5">
        <v>1986</v>
      </c>
      <c r="B30" s="10">
        <f t="shared" si="0"/>
        <v>0.3556122042539631</v>
      </c>
      <c r="C30" s="10">
        <f t="shared" si="0"/>
        <v>0.3224779627815868</v>
      </c>
      <c r="D30" s="10">
        <f t="shared" si="0"/>
        <v>0.3748269966620532</v>
      </c>
      <c r="E30" s="10">
        <f t="shared" si="0"/>
        <v>0.28435052219321144</v>
      </c>
      <c r="F30" s="10">
        <f t="shared" si="0"/>
        <v>0.17729676140118955</v>
      </c>
      <c r="G30" s="10">
        <f t="shared" si="0"/>
        <v>0.0416840003328065</v>
      </c>
      <c r="H30" s="10">
        <f t="shared" si="0"/>
        <v>0.1846834133032269</v>
      </c>
      <c r="I30" s="10">
        <f t="shared" si="0"/>
        <v>0.267380683953401</v>
      </c>
      <c r="J30" s="10">
        <f t="shared" si="0"/>
        <v>0.5702479338842976</v>
      </c>
      <c r="K30" s="10">
        <f t="shared" si="0"/>
        <v>0.3367466091799156</v>
      </c>
      <c r="L30" s="10">
        <f t="shared" si="0"/>
        <v>0.12657525560751348</v>
      </c>
      <c r="M30" s="10">
        <f t="shared" si="0"/>
        <v>-0.18425877422734416</v>
      </c>
    </row>
    <row r="31" spans="1:13" ht="12.75">
      <c r="A31" s="5">
        <v>1987</v>
      </c>
      <c r="B31" s="10">
        <f t="shared" si="0"/>
        <v>-0.33448904037139326</v>
      </c>
      <c r="C31" s="10">
        <f t="shared" si="0"/>
        <v>-0.3205579213725853</v>
      </c>
      <c r="D31" s="10">
        <f t="shared" si="0"/>
        <v>-0.42061941138153613</v>
      </c>
      <c r="E31" s="10">
        <f t="shared" si="0"/>
        <v>-0.357728225652754</v>
      </c>
      <c r="F31" s="10">
        <f t="shared" si="0"/>
        <v>-0.2589473684210527</v>
      </c>
      <c r="G31" s="10">
        <f t="shared" si="0"/>
        <v>-0.21685303514376997</v>
      </c>
      <c r="H31" s="10">
        <f t="shared" si="0"/>
        <v>-0.26588310038119445</v>
      </c>
      <c r="I31" s="10">
        <f t="shared" si="0"/>
        <v>-0.2991104521868051</v>
      </c>
      <c r="J31" s="10">
        <f t="shared" si="0"/>
        <v>-0.39210526315789473</v>
      </c>
      <c r="K31" s="10">
        <f t="shared" si="0"/>
        <v>-0.3043945706222282</v>
      </c>
      <c r="L31" s="10">
        <f t="shared" si="0"/>
        <v>-0.26326157309694664</v>
      </c>
      <c r="M31" s="10">
        <f t="shared" si="0"/>
        <v>-0.17001123775886973</v>
      </c>
    </row>
    <row r="32" spans="1:13" ht="12.75">
      <c r="A32" s="5">
        <v>1988</v>
      </c>
      <c r="B32" s="10">
        <f t="shared" si="0"/>
        <v>-0.09836644591611476</v>
      </c>
      <c r="C32" s="10">
        <f t="shared" si="0"/>
        <v>-0.0646743573439913</v>
      </c>
      <c r="D32" s="10">
        <f t="shared" si="0"/>
        <v>0.011447260834014594</v>
      </c>
      <c r="E32" s="10">
        <f t="shared" si="0"/>
        <v>-0.04866468842729954</v>
      </c>
      <c r="F32" s="10">
        <f t="shared" si="0"/>
        <v>-0.109280303030303</v>
      </c>
      <c r="G32" s="10">
        <f t="shared" si="0"/>
        <v>-0.046302906680265044</v>
      </c>
      <c r="H32" s="10">
        <f t="shared" si="0"/>
        <v>-0.077022933794894</v>
      </c>
      <c r="I32" s="10">
        <f t="shared" si="0"/>
        <v>-0.13643574828133254</v>
      </c>
      <c r="J32" s="10">
        <f t="shared" si="0"/>
        <v>-0.09634551495016608</v>
      </c>
      <c r="K32" s="10">
        <f t="shared" si="0"/>
        <v>-0.09109350850077269</v>
      </c>
      <c r="L32" s="10">
        <f t="shared" si="0"/>
        <v>-0.11516424751718868</v>
      </c>
      <c r="M32" s="10">
        <f t="shared" si="0"/>
        <v>-0.028239845261121888</v>
      </c>
    </row>
    <row r="33" spans="1:13" ht="12.75">
      <c r="A33" s="5">
        <v>1989</v>
      </c>
      <c r="B33" s="10">
        <f t="shared" si="0"/>
        <v>-0.008520223288610351</v>
      </c>
      <c r="C33" s="10">
        <f t="shared" si="0"/>
        <v>-0.06652423035835675</v>
      </c>
      <c r="D33" s="10">
        <f t="shared" si="0"/>
        <v>-0.0461802748585286</v>
      </c>
      <c r="E33" s="10">
        <f t="shared" si="0"/>
        <v>-0.051569972967352995</v>
      </c>
      <c r="F33" s="10">
        <f t="shared" si="0"/>
        <v>-0.0282798213906017</v>
      </c>
      <c r="G33" s="10">
        <f t="shared" si="0"/>
        <v>-0.1045877446262432</v>
      </c>
      <c r="H33" s="10">
        <f t="shared" si="0"/>
        <v>-0.23534927332395683</v>
      </c>
      <c r="I33" s="10">
        <f t="shared" si="0"/>
        <v>-0.27005511328842624</v>
      </c>
      <c r="J33" s="10">
        <f t="shared" si="0"/>
        <v>-0.331216577540107</v>
      </c>
      <c r="K33" s="10">
        <f t="shared" si="0"/>
        <v>-0.4308640663194814</v>
      </c>
      <c r="L33" s="10">
        <f t="shared" si="0"/>
        <v>-0.4251025253615367</v>
      </c>
      <c r="M33" s="10">
        <f t="shared" si="0"/>
        <v>-0.4891520700636943</v>
      </c>
    </row>
    <row r="34" spans="1:13" ht="12.75">
      <c r="A34" s="5">
        <v>1990</v>
      </c>
      <c r="B34" s="10">
        <f t="shared" si="0"/>
        <v>-0.5113591465823785</v>
      </c>
      <c r="C34" s="10">
        <f t="shared" si="0"/>
        <v>-0.4791926758218893</v>
      </c>
      <c r="D34" s="10">
        <f t="shared" si="0"/>
        <v>-0.40925945545078934</v>
      </c>
      <c r="E34" s="10">
        <f t="shared" si="0"/>
        <v>-0.38664766498574865</v>
      </c>
      <c r="F34" s="10">
        <f t="shared" si="0"/>
        <v>-0.413347921225383</v>
      </c>
      <c r="G34" s="10">
        <f t="shared" si="0"/>
        <v>-0.39484055893944825</v>
      </c>
      <c r="H34" s="10">
        <f t="shared" si="0"/>
        <v>-0.23252605763335366</v>
      </c>
      <c r="I34" s="10">
        <f t="shared" si="0"/>
        <v>-0.09765100671140936</v>
      </c>
      <c r="J34" s="10">
        <f t="shared" si="0"/>
        <v>-0.0721306013659836</v>
      </c>
      <c r="K34" s="10">
        <f t="shared" si="0"/>
        <v>0.04967320261437913</v>
      </c>
      <c r="L34" s="10">
        <f t="shared" si="0"/>
        <v>0.0414867655340716</v>
      </c>
      <c r="M34" s="10">
        <f t="shared" si="0"/>
        <v>0.09994155464640575</v>
      </c>
    </row>
    <row r="35" spans="1:13" ht="12.75">
      <c r="A35" s="5">
        <v>1991</v>
      </c>
      <c r="B35" s="10">
        <f t="shared" si="0"/>
        <v>0.06791995148574892</v>
      </c>
      <c r="C35" s="10">
        <f t="shared" si="0"/>
        <v>0.03615661206552123</v>
      </c>
      <c r="D35" s="10">
        <f t="shared" si="0"/>
        <v>-0.07873027259684362</v>
      </c>
      <c r="E35" s="10">
        <f t="shared" si="0"/>
        <v>-0.08972296693476323</v>
      </c>
      <c r="F35" s="10">
        <f t="shared" si="0"/>
        <v>-0.12234240954867581</v>
      </c>
      <c r="G35" s="10">
        <f t="shared" si="0"/>
        <v>-0.10440102624827308</v>
      </c>
      <c r="H35" s="10">
        <f t="shared" si="0"/>
        <v>-0.0936688635909726</v>
      </c>
      <c r="I35" s="10">
        <f t="shared" si="0"/>
        <v>-0.1651171439196728</v>
      </c>
      <c r="J35" s="10">
        <f t="shared" si="0"/>
        <v>-0.16229802513464997</v>
      </c>
      <c r="K35" s="10">
        <f t="shared" si="0"/>
        <v>-0.18377512898060844</v>
      </c>
      <c r="L35" s="10">
        <f t="shared" si="0"/>
        <v>-0.09156452775775048</v>
      </c>
      <c r="M35" s="10">
        <f t="shared" si="0"/>
        <v>-0.10042507970244419</v>
      </c>
    </row>
    <row r="36" spans="1:13" ht="12.75">
      <c r="A36" s="5">
        <v>1992</v>
      </c>
      <c r="B36" s="10">
        <f t="shared" si="0"/>
        <v>-0.07571455612341471</v>
      </c>
      <c r="C36" s="10">
        <f t="shared" si="0"/>
        <v>-0.17929438982070556</v>
      </c>
      <c r="D36" s="10">
        <f t="shared" si="0"/>
        <v>-0.17091687755499307</v>
      </c>
      <c r="E36" s="10">
        <f t="shared" si="0"/>
        <v>-0.1879049676025918</v>
      </c>
      <c r="F36" s="10">
        <f t="shared" si="0"/>
        <v>-0.19932001699957502</v>
      </c>
      <c r="G36" s="10">
        <f t="shared" si="0"/>
        <v>-0.18091670339356547</v>
      </c>
      <c r="H36" s="10">
        <f t="shared" si="0"/>
        <v>-0.13640370207139718</v>
      </c>
      <c r="I36" s="10">
        <f t="shared" si="0"/>
        <v>-0.13474387527839637</v>
      </c>
      <c r="J36" s="10">
        <f t="shared" si="0"/>
        <v>-0.12173167595370771</v>
      </c>
      <c r="K36" s="10">
        <f t="shared" si="0"/>
        <v>-0.03683522231909342</v>
      </c>
      <c r="L36" s="10">
        <f t="shared" si="0"/>
        <v>-0.054166666666666585</v>
      </c>
      <c r="M36" s="10">
        <f t="shared" si="0"/>
        <v>0.0003937783028156172</v>
      </c>
    </row>
    <row r="37" spans="1:13" ht="12.75">
      <c r="A37" s="5">
        <v>1993</v>
      </c>
      <c r="B37" s="10">
        <f t="shared" si="0"/>
        <v>-0.039524882244521775</v>
      </c>
      <c r="C37" s="10">
        <f t="shared" si="0"/>
        <v>0.10382898754991787</v>
      </c>
      <c r="D37" s="10">
        <f t="shared" si="0"/>
        <v>0.07771777412538139</v>
      </c>
      <c r="E37" s="10">
        <f t="shared" si="0"/>
        <v>0.08510638297872353</v>
      </c>
      <c r="F37" s="10">
        <f t="shared" si="0"/>
        <v>0.22531847133757976</v>
      </c>
      <c r="G37" s="10">
        <f t="shared" si="0"/>
        <v>0.25289211729889693</v>
      </c>
      <c r="H37" s="10">
        <f t="shared" si="0"/>
        <v>0.2605256442970145</v>
      </c>
      <c r="I37" s="10">
        <f t="shared" si="0"/>
        <v>0.5047619047619047</v>
      </c>
      <c r="J37" s="10">
        <f t="shared" si="0"/>
        <v>0.5251342118106395</v>
      </c>
      <c r="K37" s="10">
        <f t="shared" si="0"/>
        <v>0.3333333333333335</v>
      </c>
      <c r="L37" s="10">
        <f t="shared" si="0"/>
        <v>0.28928046989721</v>
      </c>
      <c r="M37" s="10">
        <f t="shared" si="0"/>
        <v>0.21649281637472928</v>
      </c>
    </row>
    <row r="38" spans="1:13" ht="12.75">
      <c r="A38" s="5">
        <v>1994</v>
      </c>
      <c r="B38" s="10">
        <f t="shared" si="0"/>
        <v>0.2663113006396589</v>
      </c>
      <c r="C38" s="10">
        <f t="shared" si="0"/>
        <v>0.2938923175143646</v>
      </c>
      <c r="D38" s="10">
        <f t="shared" si="0"/>
        <v>0.41960784313725497</v>
      </c>
      <c r="E38" s="10">
        <f t="shared" si="0"/>
        <v>0.6002673796791442</v>
      </c>
      <c r="F38" s="10">
        <f t="shared" si="0"/>
        <v>1.056530214424951</v>
      </c>
      <c r="G38" s="10">
        <f t="shared" si="0"/>
        <v>1.4131415074082025</v>
      </c>
      <c r="H38" s="10">
        <f t="shared" si="0"/>
        <v>2.319838056680162</v>
      </c>
      <c r="I38" s="10">
        <f t="shared" si="0"/>
        <v>1.7815600410537122</v>
      </c>
      <c r="J38" s="10">
        <f t="shared" si="0"/>
        <v>1.92448</v>
      </c>
      <c r="K38" s="10">
        <f t="shared" si="0"/>
        <v>1.875594025797692</v>
      </c>
      <c r="L38" s="10">
        <f t="shared" si="0"/>
        <v>1.4947933615359585</v>
      </c>
      <c r="M38" s="10">
        <f t="shared" si="0"/>
        <v>1.0988513185568678</v>
      </c>
    </row>
    <row r="39" spans="1:13" ht="12.75">
      <c r="A39" s="5">
        <v>1995</v>
      </c>
      <c r="B39" s="10">
        <f t="shared" si="0"/>
        <v>1.214850985014312</v>
      </c>
      <c r="C39" s="10">
        <f t="shared" si="0"/>
        <v>1.215296052631579</v>
      </c>
      <c r="D39" s="10">
        <f t="shared" si="0"/>
        <v>1.2410988336402702</v>
      </c>
      <c r="E39" s="10">
        <f t="shared" si="0"/>
        <v>1.0158730158730163</v>
      </c>
      <c r="F39" s="10">
        <f t="shared" si="0"/>
        <v>0.48393891521853605</v>
      </c>
      <c r="G39" s="10">
        <f t="shared" si="0"/>
        <v>0.14628937533368935</v>
      </c>
      <c r="H39" s="10">
        <f t="shared" si="0"/>
        <v>-0.2697560975609756</v>
      </c>
      <c r="I39" s="10">
        <f t="shared" si="0"/>
        <v>-0.19943422913719944</v>
      </c>
      <c r="J39" s="10">
        <f t="shared" si="0"/>
        <v>-0.37055476529160747</v>
      </c>
      <c r="K39" s="10">
        <f t="shared" si="0"/>
        <v>-0.33447441421235913</v>
      </c>
      <c r="L39" s="10">
        <f t="shared" si="0"/>
        <v>-0.27783212678536495</v>
      </c>
      <c r="M39" s="10">
        <f t="shared" si="0"/>
        <v>-0.2839744083866491</v>
      </c>
    </row>
    <row r="40" spans="1:13" ht="12.75">
      <c r="A40" s="5">
        <v>1996</v>
      </c>
      <c r="B40" s="10">
        <f t="shared" si="0"/>
        <v>-0.31587349855557245</v>
      </c>
      <c r="C40" s="10">
        <f t="shared" si="0"/>
        <v>-0.28064444279456524</v>
      </c>
      <c r="D40" s="10">
        <f t="shared" si="0"/>
        <v>-0.37725124974320345</v>
      </c>
      <c r="E40" s="10">
        <f t="shared" si="0"/>
        <v>-0.3737394667771792</v>
      </c>
      <c r="F40" s="10">
        <f t="shared" si="0"/>
        <v>-0.3527324343506033</v>
      </c>
      <c r="G40" s="10">
        <f t="shared" si="0"/>
        <v>-0.33154789628939607</v>
      </c>
      <c r="H40" s="10">
        <f t="shared" si="0"/>
        <v>-0.35320641282565135</v>
      </c>
      <c r="I40" s="10">
        <f t="shared" si="0"/>
        <v>-0.3914579812567215</v>
      </c>
      <c r="J40" s="10">
        <f t="shared" si="0"/>
        <v>-0.3538461538461538</v>
      </c>
      <c r="K40" s="10">
        <f t="shared" si="0"/>
        <v>-0.3533167789996453</v>
      </c>
      <c r="L40" s="10">
        <f t="shared" si="0"/>
        <v>-0.3660254673530209</v>
      </c>
      <c r="M40" s="10">
        <f t="shared" si="0"/>
        <v>-0.3211325223382495</v>
      </c>
    </row>
    <row r="41" spans="1:13" ht="12.75">
      <c r="A41" s="5">
        <v>1997</v>
      </c>
      <c r="B41" s="10">
        <f t="shared" si="0"/>
        <v>-0.253361484609401</v>
      </c>
      <c r="C41" s="10">
        <f t="shared" si="0"/>
        <v>-0.22179791516152336</v>
      </c>
      <c r="D41" s="10">
        <f t="shared" si="0"/>
        <v>-0.1177699582142071</v>
      </c>
      <c r="E41" s="10">
        <f t="shared" si="0"/>
        <v>-0.146465203485166</v>
      </c>
      <c r="F41" s="10">
        <f t="shared" si="0"/>
        <v>0.02631578947368407</v>
      </c>
      <c r="G41" s="10">
        <f t="shared" si="0"/>
        <v>0.03054232957844616</v>
      </c>
      <c r="H41" s="10">
        <f t="shared" si="0"/>
        <v>0.028272656855151235</v>
      </c>
      <c r="I41" s="10">
        <f t="shared" si="0"/>
        <v>-0.0602120676596819</v>
      </c>
      <c r="J41" s="10">
        <f t="shared" si="0"/>
        <v>0.010895883777239712</v>
      </c>
      <c r="K41" s="10">
        <f t="shared" si="0"/>
        <v>0.021941854086670265</v>
      </c>
      <c r="L41" s="10">
        <f t="shared" si="0"/>
        <v>0.08319088319088319</v>
      </c>
      <c r="M41" s="10">
        <f t="shared" si="0"/>
        <v>0.3098636219473516</v>
      </c>
    </row>
    <row r="42" spans="1:13" ht="12.75">
      <c r="A42" s="5">
        <v>1998</v>
      </c>
      <c r="B42" s="10">
        <f t="shared" si="0"/>
        <v>0.2414049709778241</v>
      </c>
      <c r="C42" s="10">
        <f t="shared" si="0"/>
        <v>0.10557029177718813</v>
      </c>
      <c r="D42" s="10">
        <f t="shared" si="0"/>
        <v>0.024429764427271516</v>
      </c>
      <c r="E42" s="10">
        <f t="shared" si="0"/>
        <v>0.14963173536632635</v>
      </c>
      <c r="F42" s="10">
        <f t="shared" si="0"/>
        <v>-0.030555555555555558</v>
      </c>
      <c r="G42" s="10">
        <f t="shared" si="0"/>
        <v>-0.06772594095109297</v>
      </c>
      <c r="H42" s="10">
        <f t="shared" si="0"/>
        <v>-0.03276836158192087</v>
      </c>
      <c r="I42" s="10">
        <f t="shared" si="0"/>
        <v>0.06501007387508406</v>
      </c>
      <c r="J42" s="10">
        <f t="shared" si="0"/>
        <v>0.06187624750498988</v>
      </c>
      <c r="K42" s="10">
        <f t="shared" si="0"/>
        <v>0.07756307031669363</v>
      </c>
      <c r="L42" s="10">
        <f t="shared" si="0"/>
        <v>0.05418200946870044</v>
      </c>
      <c r="M42" s="10">
        <f t="shared" si="0"/>
        <v>0.01767554479418898</v>
      </c>
    </row>
    <row r="43" spans="1:13" ht="12.75">
      <c r="A43" s="5">
        <v>1999</v>
      </c>
      <c r="B43" s="10">
        <f t="shared" si="0"/>
        <v>-0.013427646565159934</v>
      </c>
      <c r="C43" s="10">
        <f t="shared" si="0"/>
        <v>-0.049544145873320455</v>
      </c>
      <c r="D43" s="10">
        <f t="shared" si="0"/>
        <v>-0.10670397858620262</v>
      </c>
      <c r="E43" s="10">
        <f t="shared" si="0"/>
        <v>-0.22086096437001246</v>
      </c>
      <c r="F43" s="10">
        <f t="shared" si="0"/>
        <v>-0.2512673572845493</v>
      </c>
      <c r="G43" s="10">
        <f t="shared" si="0"/>
        <v>-0.20717998307748098</v>
      </c>
      <c r="H43" s="10">
        <f t="shared" si="0"/>
        <v>-0.20093457943925241</v>
      </c>
      <c r="I43" s="10">
        <f t="shared" si="0"/>
        <v>-0.2045655189809561</v>
      </c>
      <c r="J43" s="10">
        <f t="shared" si="0"/>
        <v>-0.2535087719298246</v>
      </c>
      <c r="K43" s="10">
        <f t="shared" si="0"/>
        <v>-0.27123287671232865</v>
      </c>
      <c r="L43" s="10">
        <f t="shared" si="0"/>
        <v>-0.2134481037924152</v>
      </c>
      <c r="M43" s="10">
        <f t="shared" si="0"/>
        <v>-0.20544848917439917</v>
      </c>
    </row>
    <row r="44" spans="1:13" ht="12.75">
      <c r="A44" s="5">
        <v>2000</v>
      </c>
      <c r="B44" s="10">
        <f aca="true" t="shared" si="1" ref="B44:M46">B22/B21-1</f>
        <v>-0.3537489366873253</v>
      </c>
      <c r="C44" s="10">
        <f t="shared" si="1"/>
        <v>-0.3833144011106905</v>
      </c>
      <c r="D44" s="10">
        <f t="shared" si="1"/>
        <v>-0.37006265322800325</v>
      </c>
      <c r="E44" s="10">
        <f t="shared" si="1"/>
        <v>-0.3587709174841315</v>
      </c>
      <c r="F44" s="10">
        <f t="shared" si="1"/>
        <v>-0.3476596997350603</v>
      </c>
      <c r="G44" s="10">
        <f t="shared" si="1"/>
        <v>-0.34929105046500997</v>
      </c>
      <c r="H44" s="10">
        <f t="shared" si="1"/>
        <v>-0.3369070825211177</v>
      </c>
      <c r="I44" s="10">
        <f t="shared" si="1"/>
        <v>-0.3935309973045822</v>
      </c>
      <c r="J44" s="10">
        <f t="shared" si="1"/>
        <v>-0.348161826422696</v>
      </c>
      <c r="K44" s="10">
        <f t="shared" si="1"/>
        <v>-0.3824333561175667</v>
      </c>
      <c r="L44" s="10">
        <f t="shared" si="1"/>
        <v>-0.47961934972244247</v>
      </c>
      <c r="M44" s="10">
        <f t="shared" si="1"/>
        <v>-0.5451414882467436</v>
      </c>
    </row>
    <row r="45" spans="1:13" ht="12.75">
      <c r="A45" s="5">
        <v>2001</v>
      </c>
      <c r="B45" s="10">
        <f t="shared" si="1"/>
        <v>-0.39074840165475744</v>
      </c>
      <c r="C45" s="10">
        <f t="shared" si="1"/>
        <v>-0.3536635284486288</v>
      </c>
      <c r="D45" s="10">
        <f t="shared" si="1"/>
        <v>-0.3401081081081081</v>
      </c>
      <c r="E45" s="10">
        <f t="shared" si="1"/>
        <v>-0.35905511811023627</v>
      </c>
      <c r="F45" s="10">
        <f t="shared" si="1"/>
        <v>-0.33348375451263546</v>
      </c>
      <c r="G45" s="10">
        <f t="shared" si="1"/>
        <v>-0.3165417057169634</v>
      </c>
      <c r="H45" s="10">
        <f t="shared" si="1"/>
        <v>-0.3280254777070064</v>
      </c>
      <c r="I45" s="10">
        <f t="shared" si="1"/>
        <v>-0.32496732026143793</v>
      </c>
      <c r="J45" s="10">
        <f t="shared" si="1"/>
        <v>-0.3749678083955704</v>
      </c>
      <c r="K45" s="10">
        <f t="shared" si="1"/>
        <v>-0.356945213060321</v>
      </c>
      <c r="L45" s="10">
        <f t="shared" si="1"/>
        <v>-0.27826882048156054</v>
      </c>
      <c r="M45" s="10">
        <f t="shared" si="1"/>
        <v>-0.1984858459512837</v>
      </c>
    </row>
    <row r="46" spans="1:13" ht="12.75">
      <c r="A46" s="5">
        <v>2002</v>
      </c>
      <c r="B46" s="10">
        <f t="shared" si="1"/>
        <v>-0.2959876543209876</v>
      </c>
      <c r="C46" s="10">
        <f t="shared" si="1"/>
        <v>-0.22830905636478782</v>
      </c>
      <c r="D46" s="10">
        <f t="shared" si="1"/>
        <v>-0.04652686762778502</v>
      </c>
      <c r="E46" s="10">
        <f t="shared" si="1"/>
        <v>0.029835029835029836</v>
      </c>
      <c r="F46" s="10">
        <f t="shared" si="1"/>
        <v>-0.04129993229519291</v>
      </c>
      <c r="G46" s="10">
        <f t="shared" si="1"/>
        <v>-0.02571134727459723</v>
      </c>
      <c r="H46" s="10">
        <f t="shared" si="1"/>
        <v>0.042654028436019065</v>
      </c>
      <c r="I46" s="10">
        <f t="shared" si="1"/>
        <v>0.07978311386522074</v>
      </c>
      <c r="J46" s="10">
        <f t="shared" si="1"/>
        <v>0.32179645653069633</v>
      </c>
      <c r="K46" s="10">
        <f t="shared" si="1"/>
        <v>0.4341652323580034</v>
      </c>
      <c r="L46" s="10">
        <f t="shared" si="1"/>
        <v>0.6017736486486487</v>
      </c>
      <c r="M46" s="10">
        <f t="shared" si="1"/>
        <v>0.5630390143737167</v>
      </c>
    </row>
    <row r="49" spans="1:2" ht="12.75">
      <c r="A49" s="14">
        <v>33239</v>
      </c>
      <c r="B49" s="6">
        <v>52.83</v>
      </c>
    </row>
    <row r="50" spans="1:2" ht="12.75">
      <c r="A50" s="14">
        <v>33270</v>
      </c>
      <c r="B50" s="6">
        <v>51.87</v>
      </c>
    </row>
    <row r="51" spans="1:2" ht="12.75">
      <c r="A51" s="14">
        <v>33298</v>
      </c>
      <c r="B51" s="6">
        <v>51.37</v>
      </c>
    </row>
    <row r="52" spans="1:2" ht="12.75">
      <c r="A52" s="14">
        <v>33329</v>
      </c>
      <c r="B52" s="6">
        <v>50.93</v>
      </c>
    </row>
    <row r="53" spans="1:2" ht="12.75">
      <c r="A53" s="14">
        <v>33359</v>
      </c>
      <c r="B53" s="6">
        <v>47.06</v>
      </c>
    </row>
    <row r="54" spans="1:2" ht="12.75">
      <c r="A54" s="14">
        <v>33390</v>
      </c>
      <c r="B54" s="6">
        <v>45.38</v>
      </c>
    </row>
    <row r="55" spans="1:2" ht="12.75">
      <c r="A55" s="14">
        <v>33420</v>
      </c>
      <c r="B55" s="6">
        <v>45.38</v>
      </c>
    </row>
    <row r="56" spans="1:2" ht="12.75">
      <c r="A56" s="14">
        <v>33451</v>
      </c>
      <c r="B56" s="6">
        <v>44.9</v>
      </c>
    </row>
    <row r="57" spans="1:2" ht="12.75">
      <c r="A57" s="14">
        <v>33482</v>
      </c>
      <c r="B57" s="6">
        <v>46.66</v>
      </c>
    </row>
    <row r="58" spans="1:2" ht="12.75">
      <c r="A58" s="14">
        <v>33512</v>
      </c>
      <c r="B58" s="6">
        <v>45.88</v>
      </c>
    </row>
    <row r="59" spans="1:2" ht="12.75">
      <c r="A59" s="14">
        <v>33543</v>
      </c>
      <c r="B59" s="6">
        <v>50.4</v>
      </c>
    </row>
    <row r="60" spans="1:2" ht="12.75">
      <c r="A60" s="14">
        <v>33573</v>
      </c>
      <c r="B60" s="6">
        <v>50.79</v>
      </c>
    </row>
    <row r="61" spans="1:2" ht="12.75">
      <c r="A61" s="14">
        <v>33604</v>
      </c>
      <c r="B61" s="6">
        <v>48.83</v>
      </c>
    </row>
    <row r="62" spans="1:2" ht="12.75">
      <c r="A62" s="14">
        <v>33635</v>
      </c>
      <c r="B62" s="6">
        <v>42.57</v>
      </c>
    </row>
    <row r="63" spans="1:2" ht="12.75">
      <c r="A63" s="14">
        <v>33664</v>
      </c>
      <c r="B63" s="6">
        <v>42.59</v>
      </c>
    </row>
    <row r="64" spans="1:2" ht="12.75">
      <c r="A64" s="14">
        <v>33695</v>
      </c>
      <c r="B64" s="6">
        <v>41.36</v>
      </c>
    </row>
    <row r="65" spans="1:2" ht="12.75">
      <c r="A65" s="14">
        <v>33725</v>
      </c>
      <c r="B65" s="6">
        <v>37.68</v>
      </c>
    </row>
    <row r="66" spans="1:2" ht="12.75">
      <c r="A66" s="14">
        <v>33756</v>
      </c>
      <c r="B66" s="6">
        <v>37.17</v>
      </c>
    </row>
    <row r="67" spans="1:2" ht="12.75">
      <c r="A67" s="14">
        <v>33786</v>
      </c>
      <c r="B67" s="6">
        <v>39.19</v>
      </c>
    </row>
    <row r="68" spans="1:2" ht="12.75">
      <c r="A68" s="14">
        <v>33817</v>
      </c>
      <c r="B68" s="6">
        <v>38.85</v>
      </c>
    </row>
    <row r="69" spans="1:2" ht="12.75">
      <c r="A69" s="14">
        <v>33848</v>
      </c>
      <c r="B69" s="6">
        <v>40.98</v>
      </c>
    </row>
    <row r="70" spans="1:2" ht="12.75">
      <c r="A70" s="14">
        <v>33878</v>
      </c>
      <c r="B70" s="6">
        <v>44.19</v>
      </c>
    </row>
    <row r="71" spans="1:2" ht="12.75">
      <c r="A71" s="14">
        <v>33909</v>
      </c>
      <c r="B71" s="6">
        <v>47.67</v>
      </c>
    </row>
    <row r="72" spans="1:2" ht="12.75">
      <c r="A72" s="14">
        <v>33939</v>
      </c>
      <c r="B72" s="6">
        <v>50.81</v>
      </c>
    </row>
    <row r="73" spans="1:2" ht="12.75">
      <c r="A73" s="14">
        <v>33970</v>
      </c>
      <c r="B73" s="6">
        <v>46.9</v>
      </c>
    </row>
    <row r="74" spans="1:2" ht="12.75">
      <c r="A74" s="14">
        <v>34001</v>
      </c>
      <c r="B74" s="6">
        <v>46.99</v>
      </c>
    </row>
    <row r="75" spans="1:2" ht="12.75">
      <c r="A75" s="14">
        <v>34029</v>
      </c>
      <c r="B75" s="6">
        <v>45.9</v>
      </c>
    </row>
    <row r="76" spans="1:2" ht="12.75">
      <c r="A76" s="14">
        <v>34060</v>
      </c>
      <c r="B76" s="6">
        <v>44.88</v>
      </c>
    </row>
    <row r="77" spans="1:2" ht="12.75">
      <c r="A77" s="14">
        <v>34090</v>
      </c>
      <c r="B77" s="6">
        <v>46.17</v>
      </c>
    </row>
    <row r="78" spans="1:2" ht="12.75">
      <c r="A78" s="14">
        <v>34121</v>
      </c>
      <c r="B78" s="6">
        <v>46.57</v>
      </c>
    </row>
    <row r="79" spans="1:2" ht="12.75">
      <c r="A79" s="14">
        <v>34151</v>
      </c>
      <c r="B79" s="6">
        <v>49.4</v>
      </c>
    </row>
    <row r="80" spans="1:2" ht="12.75">
      <c r="A80" s="14">
        <v>34182</v>
      </c>
      <c r="B80" s="6">
        <v>58.46</v>
      </c>
    </row>
    <row r="81" spans="1:2" ht="12.75">
      <c r="A81" s="14">
        <v>34213</v>
      </c>
      <c r="B81" s="6">
        <v>62.5</v>
      </c>
    </row>
    <row r="82" spans="1:2" ht="12.75">
      <c r="A82" s="14">
        <v>34243</v>
      </c>
      <c r="B82" s="6">
        <v>58.92</v>
      </c>
    </row>
    <row r="83" spans="1:2" ht="12.75">
      <c r="A83" s="14">
        <v>34274</v>
      </c>
      <c r="B83" s="6">
        <v>61.46</v>
      </c>
    </row>
    <row r="84" spans="1:2" ht="12.75">
      <c r="A84" s="14">
        <v>34304</v>
      </c>
      <c r="B84" s="6">
        <v>61.81</v>
      </c>
    </row>
    <row r="85" spans="1:2" ht="12.75">
      <c r="A85" s="14">
        <v>34335</v>
      </c>
      <c r="B85" s="6">
        <v>59.39</v>
      </c>
    </row>
    <row r="86" spans="1:2" ht="12.75">
      <c r="A86" s="14">
        <v>34366</v>
      </c>
      <c r="B86" s="6">
        <v>60.8</v>
      </c>
    </row>
    <row r="87" spans="1:2" ht="12.75">
      <c r="A87" s="14">
        <v>34394</v>
      </c>
      <c r="B87" s="6">
        <v>65.16</v>
      </c>
    </row>
    <row r="88" spans="1:2" ht="12.75">
      <c r="A88" s="14">
        <v>34425</v>
      </c>
      <c r="B88" s="6">
        <v>71.82</v>
      </c>
    </row>
    <row r="89" spans="1:2" ht="12.75">
      <c r="A89" s="14">
        <v>34455</v>
      </c>
      <c r="B89" s="6">
        <v>94.95</v>
      </c>
    </row>
    <row r="90" spans="1:2" ht="12.75">
      <c r="A90" s="14">
        <v>34486</v>
      </c>
      <c r="B90" s="6">
        <v>112.38</v>
      </c>
    </row>
    <row r="91" spans="1:2" ht="12.75">
      <c r="A91" s="14">
        <v>34516</v>
      </c>
      <c r="B91" s="6">
        <v>164</v>
      </c>
    </row>
    <row r="92" spans="1:2" ht="12.75">
      <c r="A92" s="14">
        <v>34547</v>
      </c>
      <c r="B92" s="6">
        <v>162.61</v>
      </c>
    </row>
    <row r="93" spans="1:2" ht="12.75">
      <c r="A93" s="14">
        <v>34578</v>
      </c>
      <c r="B93" s="6">
        <v>182.78</v>
      </c>
    </row>
    <row r="94" spans="1:2" ht="12.75">
      <c r="A94" s="14">
        <v>34608</v>
      </c>
      <c r="B94" s="6">
        <v>169.43</v>
      </c>
    </row>
    <row r="95" spans="1:2" ht="12.75">
      <c r="A95" s="14">
        <v>34639</v>
      </c>
      <c r="B95" s="6">
        <v>153.33</v>
      </c>
    </row>
    <row r="96" spans="1:2" ht="12.75">
      <c r="A96" s="14">
        <v>34669</v>
      </c>
      <c r="B96" s="6">
        <v>129.73</v>
      </c>
    </row>
    <row r="97" spans="1:2" ht="12.75">
      <c r="A97" s="14">
        <v>34700</v>
      </c>
      <c r="B97" s="6">
        <v>131.54</v>
      </c>
    </row>
    <row r="98" spans="1:2" ht="12.75">
      <c r="A98" s="14">
        <v>34731</v>
      </c>
      <c r="B98" s="6">
        <v>134.69</v>
      </c>
    </row>
    <row r="99" spans="1:2" ht="12.75">
      <c r="A99" s="14">
        <v>34759</v>
      </c>
      <c r="B99" s="6">
        <v>146.03</v>
      </c>
    </row>
    <row r="100" spans="1:2" ht="12.75">
      <c r="A100" s="14">
        <v>34790</v>
      </c>
      <c r="B100" s="6">
        <v>144.78</v>
      </c>
    </row>
    <row r="101" spans="1:2" ht="12.75">
      <c r="A101" s="14">
        <v>34820</v>
      </c>
      <c r="B101" s="6">
        <v>140.9</v>
      </c>
    </row>
    <row r="102" spans="1:2" ht="12.75">
      <c r="A102" s="14">
        <v>34851</v>
      </c>
      <c r="B102" s="6">
        <v>128.82</v>
      </c>
    </row>
    <row r="103" spans="1:2" ht="12.75">
      <c r="A103" s="14">
        <v>34881</v>
      </c>
      <c r="B103" s="6">
        <v>119.76</v>
      </c>
    </row>
    <row r="104" spans="1:2" ht="12.75">
      <c r="A104" s="14">
        <v>34912</v>
      </c>
      <c r="B104" s="6">
        <v>130.18</v>
      </c>
    </row>
    <row r="105" spans="1:2" ht="12.75">
      <c r="A105" s="14">
        <v>34943</v>
      </c>
      <c r="B105" s="6">
        <v>115.05</v>
      </c>
    </row>
    <row r="106" spans="1:2" ht="12.75">
      <c r="A106" s="14">
        <v>34973</v>
      </c>
      <c r="B106" s="6">
        <v>112.76</v>
      </c>
    </row>
    <row r="107" spans="1:2" ht="12.75">
      <c r="A107" s="14">
        <v>35004</v>
      </c>
      <c r="B107" s="6">
        <v>110.73</v>
      </c>
    </row>
    <row r="108" spans="1:2" ht="12.75">
      <c r="A108" s="14">
        <v>35034</v>
      </c>
      <c r="B108" s="6">
        <v>92.89</v>
      </c>
    </row>
    <row r="109" spans="1:2" ht="12.75">
      <c r="A109" s="14">
        <v>35065</v>
      </c>
      <c r="B109" s="6">
        <v>89.99</v>
      </c>
    </row>
    <row r="110" spans="1:2" ht="12.75">
      <c r="A110" s="14">
        <v>35096</v>
      </c>
      <c r="B110" s="6">
        <v>96.89</v>
      </c>
    </row>
    <row r="111" spans="1:2" ht="12.75">
      <c r="A111" s="14">
        <v>35125</v>
      </c>
      <c r="B111" s="6">
        <v>90.94</v>
      </c>
    </row>
    <row r="112" spans="1:2" ht="12.75">
      <c r="A112" s="14">
        <v>35156</v>
      </c>
      <c r="B112" s="6">
        <v>90.67</v>
      </c>
    </row>
    <row r="113" spans="1:2" ht="12.75">
      <c r="A113" s="14">
        <v>35186</v>
      </c>
      <c r="B113" s="6">
        <v>91.2</v>
      </c>
    </row>
    <row r="114" spans="1:2" ht="12.75">
      <c r="A114" s="14">
        <v>35217</v>
      </c>
      <c r="B114" s="6">
        <v>86.11</v>
      </c>
    </row>
    <row r="115" spans="1:2" ht="12.75">
      <c r="A115" s="14">
        <v>35247</v>
      </c>
      <c r="B115" s="6">
        <v>77.46</v>
      </c>
    </row>
    <row r="116" spans="1:2" ht="12.75">
      <c r="A116" s="14">
        <v>35278</v>
      </c>
      <c r="B116" s="6">
        <v>79.22</v>
      </c>
    </row>
    <row r="117" spans="1:2" ht="12.75">
      <c r="A117" s="14">
        <v>35309</v>
      </c>
      <c r="B117" s="6">
        <v>74.34</v>
      </c>
    </row>
    <row r="118" spans="1:2" ht="12.75">
      <c r="A118" s="14">
        <v>35339</v>
      </c>
      <c r="B118" s="6">
        <v>72.92</v>
      </c>
    </row>
    <row r="119" spans="1:2" ht="12.75">
      <c r="A119" s="14">
        <v>35370</v>
      </c>
      <c r="B119" s="6">
        <v>70.2</v>
      </c>
    </row>
    <row r="120" spans="1:2" ht="12.75">
      <c r="A120" s="14">
        <v>35400</v>
      </c>
      <c r="B120" s="6">
        <v>63.06</v>
      </c>
    </row>
    <row r="121" spans="1:2" ht="12.75">
      <c r="A121" s="14">
        <v>35431</v>
      </c>
      <c r="B121" s="6">
        <v>67.19</v>
      </c>
    </row>
    <row r="122" spans="1:2" ht="12.75">
      <c r="A122" s="14">
        <v>35462</v>
      </c>
      <c r="B122" s="6">
        <v>75.4</v>
      </c>
    </row>
    <row r="123" spans="1:2" ht="12.75">
      <c r="A123" s="14">
        <v>35490</v>
      </c>
      <c r="B123" s="6">
        <v>80.23</v>
      </c>
    </row>
    <row r="124" spans="1:2" ht="12.75">
      <c r="A124" s="14">
        <v>35521</v>
      </c>
      <c r="B124" s="6">
        <v>77.39</v>
      </c>
    </row>
    <row r="125" spans="1:2" ht="12.75">
      <c r="A125" s="14">
        <v>35551</v>
      </c>
      <c r="B125" s="6">
        <v>93.6</v>
      </c>
    </row>
    <row r="126" spans="1:2" ht="12.75">
      <c r="A126" s="14">
        <v>35582</v>
      </c>
      <c r="B126" s="6">
        <v>88.74</v>
      </c>
    </row>
    <row r="127" spans="1:2" ht="12.75">
      <c r="A127" s="14">
        <v>35612</v>
      </c>
      <c r="B127" s="6">
        <v>79.65</v>
      </c>
    </row>
    <row r="128" spans="1:2" ht="12.75">
      <c r="A128" s="14">
        <v>35643</v>
      </c>
      <c r="B128" s="6">
        <v>74.45</v>
      </c>
    </row>
    <row r="129" spans="1:2" ht="12.75">
      <c r="A129" s="14">
        <v>35674</v>
      </c>
      <c r="B129" s="6">
        <v>75.15</v>
      </c>
    </row>
    <row r="130" spans="1:2" ht="12.75">
      <c r="A130" s="14">
        <v>35704</v>
      </c>
      <c r="B130" s="6">
        <v>74.52</v>
      </c>
    </row>
    <row r="131" spans="1:2" ht="12.75">
      <c r="A131" s="14">
        <v>35735</v>
      </c>
      <c r="B131" s="6">
        <v>76.04</v>
      </c>
    </row>
    <row r="132" spans="1:2" ht="12.75">
      <c r="A132" s="14">
        <v>35765</v>
      </c>
      <c r="B132" s="6">
        <v>82.6</v>
      </c>
    </row>
    <row r="133" spans="1:2" ht="12.75">
      <c r="A133" s="14">
        <v>35796</v>
      </c>
      <c r="B133" s="6">
        <v>83.41</v>
      </c>
    </row>
    <row r="134" spans="1:2" ht="12.75">
      <c r="A134" s="14">
        <v>35827</v>
      </c>
      <c r="B134" s="6">
        <v>83.36</v>
      </c>
    </row>
    <row r="135" spans="1:2" ht="12.75">
      <c r="A135" s="14">
        <v>35855</v>
      </c>
      <c r="B135" s="6">
        <v>82.19</v>
      </c>
    </row>
    <row r="136" spans="1:2" ht="12.75">
      <c r="A136" s="14">
        <v>35886</v>
      </c>
      <c r="B136" s="6">
        <v>88.97</v>
      </c>
    </row>
    <row r="137" spans="1:2" ht="12.75">
      <c r="A137" s="14">
        <v>35916</v>
      </c>
      <c r="B137" s="6">
        <v>90.74</v>
      </c>
    </row>
    <row r="138" spans="1:2" ht="12.75">
      <c r="A138" s="14">
        <v>35947</v>
      </c>
      <c r="B138" s="6">
        <v>82.73</v>
      </c>
    </row>
    <row r="139" spans="1:2" ht="12.75">
      <c r="A139" s="14">
        <v>35977</v>
      </c>
      <c r="B139" s="6">
        <v>77.04</v>
      </c>
    </row>
    <row r="140" spans="1:2" ht="12.75">
      <c r="A140" s="14">
        <v>36008</v>
      </c>
      <c r="B140" s="6">
        <v>79.29</v>
      </c>
    </row>
    <row r="141" spans="1:2" ht="12.75">
      <c r="A141" s="14">
        <v>36039</v>
      </c>
      <c r="B141" s="6">
        <v>79.8</v>
      </c>
    </row>
    <row r="142" spans="1:2" ht="12.75">
      <c r="A142" s="14">
        <v>36069</v>
      </c>
      <c r="B142" s="6">
        <v>80.3</v>
      </c>
    </row>
    <row r="143" spans="1:2" ht="12.75">
      <c r="A143" s="14">
        <v>36100</v>
      </c>
      <c r="B143" s="6">
        <v>80.16</v>
      </c>
    </row>
    <row r="144" spans="1:2" ht="12.75">
      <c r="A144" s="14">
        <v>36130</v>
      </c>
      <c r="B144" s="6">
        <v>84.06</v>
      </c>
    </row>
    <row r="145" spans="1:2" ht="12.75">
      <c r="A145" s="14">
        <v>36161</v>
      </c>
      <c r="B145" s="6">
        <v>82.29</v>
      </c>
    </row>
    <row r="146" spans="1:2" ht="12.75">
      <c r="A146" s="14">
        <v>36192</v>
      </c>
      <c r="B146" s="6">
        <v>79.23</v>
      </c>
    </row>
    <row r="147" spans="1:2" ht="12.75">
      <c r="A147" s="14">
        <v>36220</v>
      </c>
      <c r="B147" s="6">
        <v>73.42</v>
      </c>
    </row>
    <row r="148" spans="1:2" ht="12.75">
      <c r="A148" s="14">
        <v>36251</v>
      </c>
      <c r="B148" s="6">
        <v>69.32</v>
      </c>
    </row>
    <row r="149" spans="1:2" ht="12.75">
      <c r="A149" s="14">
        <v>36281</v>
      </c>
      <c r="B149" s="6">
        <v>67.94</v>
      </c>
    </row>
    <row r="150" spans="1:2" ht="12.75">
      <c r="A150" s="14">
        <v>36312</v>
      </c>
      <c r="B150" s="6">
        <v>65.59</v>
      </c>
    </row>
    <row r="151" spans="1:2" ht="12.75">
      <c r="A151" s="14">
        <v>36342</v>
      </c>
      <c r="B151" s="6">
        <v>61.56</v>
      </c>
    </row>
    <row r="152" spans="1:2" ht="12.75">
      <c r="A152" s="14">
        <v>36373</v>
      </c>
      <c r="B152" s="6">
        <v>63.07</v>
      </c>
    </row>
    <row r="153" spans="1:2" ht="12.75">
      <c r="A153" s="14">
        <v>36404</v>
      </c>
      <c r="B153" s="6">
        <v>59.57</v>
      </c>
    </row>
    <row r="154" spans="1:2" ht="12.75">
      <c r="A154" s="14">
        <v>36434</v>
      </c>
      <c r="B154" s="6">
        <v>58.52</v>
      </c>
    </row>
    <row r="155" spans="1:2" ht="12.75">
      <c r="A155" s="14">
        <v>36465</v>
      </c>
      <c r="B155" s="6">
        <v>63.05</v>
      </c>
    </row>
    <row r="156" spans="1:2" ht="12.75">
      <c r="A156" s="14">
        <v>36495</v>
      </c>
      <c r="B156" s="6">
        <v>66.79</v>
      </c>
    </row>
    <row r="157" spans="1:2" ht="12.75">
      <c r="A157" s="14">
        <v>36526</v>
      </c>
      <c r="B157" s="6">
        <v>53.18</v>
      </c>
    </row>
    <row r="158" spans="1:2" ht="12.75">
      <c r="A158" s="14">
        <v>36557</v>
      </c>
      <c r="B158" s="6">
        <v>48.86</v>
      </c>
    </row>
    <row r="159" spans="1:2" ht="12.75">
      <c r="A159" s="14">
        <v>36586</v>
      </c>
      <c r="B159" s="6">
        <v>46.25</v>
      </c>
    </row>
    <row r="160" spans="1:2" ht="12.75">
      <c r="A160" s="14">
        <v>36617</v>
      </c>
      <c r="B160" s="6">
        <v>44.45</v>
      </c>
    </row>
    <row r="161" spans="1:2" ht="12.75">
      <c r="A161" s="14">
        <v>36647</v>
      </c>
      <c r="B161" s="6">
        <v>44.32</v>
      </c>
    </row>
    <row r="162" spans="1:2" ht="12.75">
      <c r="A162" s="14">
        <v>36678</v>
      </c>
      <c r="B162" s="6">
        <v>42.68</v>
      </c>
    </row>
    <row r="163" spans="1:2" ht="12.75">
      <c r="A163" s="14">
        <v>36708</v>
      </c>
      <c r="B163" s="6">
        <v>40.82</v>
      </c>
    </row>
    <row r="164" spans="1:2" ht="12.75">
      <c r="A164" s="14">
        <v>36739</v>
      </c>
      <c r="B164" s="6">
        <v>38.25</v>
      </c>
    </row>
    <row r="165" spans="1:2" ht="12.75">
      <c r="A165" s="14">
        <v>36770</v>
      </c>
      <c r="B165" s="6">
        <v>38.83</v>
      </c>
    </row>
    <row r="166" spans="1:2" ht="12.75">
      <c r="A166" s="14">
        <v>36800</v>
      </c>
      <c r="B166" s="6">
        <v>36.14</v>
      </c>
    </row>
    <row r="167" spans="1:2" ht="12.75">
      <c r="A167" s="14">
        <v>36831</v>
      </c>
      <c r="B167" s="6">
        <v>32.81</v>
      </c>
    </row>
    <row r="168" spans="1:2" ht="12.75">
      <c r="A168" s="14">
        <v>36861</v>
      </c>
      <c r="B168" s="6">
        <v>30.38</v>
      </c>
    </row>
    <row r="169" spans="1:2" ht="12.75">
      <c r="A169" s="14">
        <v>36892</v>
      </c>
      <c r="B169" s="6">
        <v>32.4</v>
      </c>
    </row>
    <row r="170" spans="1:2" ht="12.75">
      <c r="A170" s="14">
        <v>36923</v>
      </c>
      <c r="B170" s="6">
        <v>31.58</v>
      </c>
    </row>
    <row r="171" spans="1:2" ht="12.75">
      <c r="A171" s="14">
        <v>36951</v>
      </c>
      <c r="B171" s="6">
        <v>30.52</v>
      </c>
    </row>
    <row r="172" spans="1:2" ht="12.75">
      <c r="A172" s="14">
        <v>36982</v>
      </c>
      <c r="B172" s="6">
        <v>28.49</v>
      </c>
    </row>
    <row r="173" spans="1:2" ht="12.75">
      <c r="A173" s="14">
        <v>37012</v>
      </c>
      <c r="B173" s="6">
        <v>29.54</v>
      </c>
    </row>
    <row r="174" spans="1:2" ht="12.75">
      <c r="A174" s="14">
        <v>37043</v>
      </c>
      <c r="B174" s="6">
        <v>29.17</v>
      </c>
    </row>
    <row r="175" spans="1:2" ht="12.75">
      <c r="A175" s="14">
        <v>37073</v>
      </c>
      <c r="B175" s="6">
        <v>27.43</v>
      </c>
    </row>
    <row r="176" spans="1:2" ht="12.75">
      <c r="A176" s="14">
        <v>37104</v>
      </c>
      <c r="B176" s="6">
        <v>25.82</v>
      </c>
    </row>
    <row r="177" spans="1:2" ht="12.75">
      <c r="A177" s="14">
        <v>37135</v>
      </c>
      <c r="B177" s="6">
        <v>24.27</v>
      </c>
    </row>
    <row r="178" spans="1:2" ht="12.75">
      <c r="A178" s="14">
        <v>37165</v>
      </c>
      <c r="B178" s="6">
        <v>23.24</v>
      </c>
    </row>
    <row r="179" spans="1:2" ht="12.75">
      <c r="A179" s="14">
        <v>37196</v>
      </c>
      <c r="B179" s="6">
        <v>23.68</v>
      </c>
    </row>
    <row r="180" spans="1:2" ht="12.75">
      <c r="A180" s="14">
        <v>37226</v>
      </c>
      <c r="B180" s="6">
        <v>24.35</v>
      </c>
    </row>
    <row r="181" spans="1:2" ht="12.75">
      <c r="A181" s="14">
        <v>37257</v>
      </c>
      <c r="B181" s="6">
        <v>22.81</v>
      </c>
    </row>
    <row r="182" spans="1:2" ht="12.75">
      <c r="A182" s="14">
        <v>37288</v>
      </c>
      <c r="B182" s="6">
        <v>24.37</v>
      </c>
    </row>
    <row r="183" spans="1:2" ht="12.75">
      <c r="A183" s="14">
        <v>37316</v>
      </c>
      <c r="B183" s="6">
        <v>29.1</v>
      </c>
    </row>
    <row r="184" spans="1:2" ht="12.75">
      <c r="A184" s="14">
        <v>37347</v>
      </c>
      <c r="B184" s="6">
        <v>29.34</v>
      </c>
    </row>
    <row r="185" spans="1:2" ht="12.75">
      <c r="A185" s="14">
        <v>37377</v>
      </c>
      <c r="B185" s="6">
        <v>28.32</v>
      </c>
    </row>
    <row r="186" spans="1:2" ht="12.75">
      <c r="A186" s="14">
        <v>37408</v>
      </c>
      <c r="B186" s="6">
        <v>28.42</v>
      </c>
    </row>
    <row r="187" spans="1:2" ht="12.75">
      <c r="A187" s="14">
        <v>37438</v>
      </c>
      <c r="B187" s="6">
        <v>28.6</v>
      </c>
    </row>
    <row r="188" spans="1:2" ht="12.75">
      <c r="A188" s="14">
        <v>37469</v>
      </c>
      <c r="B188" s="6">
        <v>27.88</v>
      </c>
    </row>
    <row r="189" spans="1:2" ht="12.75">
      <c r="A189" s="14">
        <v>37500</v>
      </c>
      <c r="B189" s="6">
        <v>32.08</v>
      </c>
    </row>
    <row r="190" spans="1:2" ht="12.75">
      <c r="A190" s="14">
        <v>37530</v>
      </c>
      <c r="B190" s="6">
        <v>33.33</v>
      </c>
    </row>
    <row r="191" spans="1:2" ht="12.75">
      <c r="A191" s="14">
        <v>37561</v>
      </c>
      <c r="B191" s="6">
        <v>37.93</v>
      </c>
    </row>
    <row r="192" spans="1:2" ht="12.75">
      <c r="A192" s="14">
        <v>37591</v>
      </c>
      <c r="B192" s="6">
        <v>38.06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16" bestFit="1" customWidth="1"/>
    <col min="2" max="5" width="11.57421875" style="16" customWidth="1"/>
    <col min="6" max="16384" width="9.140625" style="16" customWidth="1"/>
  </cols>
  <sheetData>
    <row r="1" spans="1:5" ht="13.5" thickBot="1">
      <c r="A1" s="17" t="s">
        <v>224</v>
      </c>
      <c r="B1" s="17">
        <v>1999</v>
      </c>
      <c r="C1" s="17">
        <v>2000</v>
      </c>
      <c r="D1" s="17">
        <v>2001</v>
      </c>
      <c r="E1" s="18">
        <v>2002</v>
      </c>
    </row>
    <row r="2" spans="1:5" ht="12.75">
      <c r="A2" s="16" t="s">
        <v>109</v>
      </c>
      <c r="B2" s="57">
        <v>32459</v>
      </c>
      <c r="C2" s="57">
        <v>42013</v>
      </c>
      <c r="D2" s="57">
        <v>47771</v>
      </c>
      <c r="E2" s="57">
        <v>50032</v>
      </c>
    </row>
    <row r="3" spans="1:5" ht="13.5" thickBot="1">
      <c r="A3" s="16" t="s">
        <v>44</v>
      </c>
      <c r="B3" s="58">
        <v>18162.125500000002</v>
      </c>
      <c r="C3" s="58">
        <v>23897.02962215543</v>
      </c>
      <c r="D3" s="58">
        <v>26218.750192592594</v>
      </c>
      <c r="E3" s="58">
        <v>26396.842899321924</v>
      </c>
    </row>
    <row r="4" spans="1:5" ht="13.5">
      <c r="A4" s="20" t="s">
        <v>26</v>
      </c>
      <c r="B4" s="59">
        <v>14296.874499999998</v>
      </c>
      <c r="C4" s="59">
        <v>18115.97037784457</v>
      </c>
      <c r="D4" s="59">
        <v>21552.249807407406</v>
      </c>
      <c r="E4" s="59">
        <v>23635.157100678076</v>
      </c>
    </row>
    <row r="5" spans="1:5" ht="12.75">
      <c r="A5" s="16" t="s">
        <v>43</v>
      </c>
      <c r="B5" s="60">
        <v>8207</v>
      </c>
      <c r="C5" s="60">
        <v>10185</v>
      </c>
      <c r="D5" s="60">
        <v>11716</v>
      </c>
      <c r="E5" s="60">
        <v>12581</v>
      </c>
    </row>
    <row r="6" spans="1:5" ht="12.75">
      <c r="A6" s="16" t="s">
        <v>40</v>
      </c>
      <c r="B6" s="57">
        <v>2331</v>
      </c>
      <c r="C6" s="57">
        <v>2944</v>
      </c>
      <c r="D6" s="57">
        <v>3486</v>
      </c>
      <c r="E6" s="57">
        <v>3745</v>
      </c>
    </row>
    <row r="7" spans="1:5" ht="13.5" thickBot="1">
      <c r="A7" s="16" t="s">
        <v>3</v>
      </c>
      <c r="B7" s="58">
        <v>1006</v>
      </c>
      <c r="C7" s="58">
        <v>1316</v>
      </c>
      <c r="D7" s="58">
        <v>1525</v>
      </c>
      <c r="E7" s="58">
        <v>1642</v>
      </c>
    </row>
    <row r="8" spans="1:5" ht="13.5">
      <c r="A8" s="20" t="s">
        <v>74</v>
      </c>
      <c r="B8" s="26">
        <v>2752.874499999998</v>
      </c>
      <c r="C8" s="26">
        <v>3670.970377844569</v>
      </c>
      <c r="D8" s="26">
        <v>4825.2498074074065</v>
      </c>
      <c r="E8" s="26">
        <v>5667.157100678076</v>
      </c>
    </row>
    <row r="9" spans="1:5" ht="12.75">
      <c r="A9" s="16" t="s">
        <v>30</v>
      </c>
      <c r="B9" s="57">
        <v>11</v>
      </c>
      <c r="C9" s="57">
        <v>13</v>
      </c>
      <c r="D9" s="57">
        <v>9</v>
      </c>
      <c r="E9" s="57">
        <v>8</v>
      </c>
    </row>
    <row r="10" spans="1:5" ht="13.5" thickBot="1">
      <c r="A10" s="16" t="s">
        <v>0</v>
      </c>
      <c r="B10" s="58">
        <v>272</v>
      </c>
      <c r="C10" s="58">
        <v>307</v>
      </c>
      <c r="D10" s="58">
        <v>227</v>
      </c>
      <c r="E10" s="58">
        <v>264</v>
      </c>
    </row>
    <row r="11" spans="1:5" ht="13.5">
      <c r="A11" s="20" t="s">
        <v>25</v>
      </c>
      <c r="B11" s="61">
        <v>2491.874499999998</v>
      </c>
      <c r="C11" s="61">
        <v>3376.970377844569</v>
      </c>
      <c r="D11" s="61">
        <v>4607.2498074074065</v>
      </c>
      <c r="E11" s="61">
        <v>5411.157100678076</v>
      </c>
    </row>
    <row r="12" spans="1:5" ht="13.5" thickBot="1">
      <c r="A12" s="16" t="s">
        <v>1</v>
      </c>
      <c r="B12" s="58">
        <v>946</v>
      </c>
      <c r="C12" s="58">
        <v>1127</v>
      </c>
      <c r="D12" s="58">
        <v>1840</v>
      </c>
      <c r="E12" s="58">
        <v>2159</v>
      </c>
    </row>
    <row r="13" spans="1:5" ht="13.5" thickBot="1">
      <c r="A13" s="15" t="s">
        <v>2</v>
      </c>
      <c r="B13" s="62">
        <v>1545.874499999998</v>
      </c>
      <c r="C13" s="62">
        <v>2249.970377844569</v>
      </c>
      <c r="D13" s="62">
        <v>2767.2498074074065</v>
      </c>
      <c r="E13" s="63">
        <v>3252.157100678076</v>
      </c>
    </row>
    <row r="14" ht="13.5" thickTop="1">
      <c r="E14" s="22"/>
    </row>
    <row r="15" spans="1:5" ht="13.5">
      <c r="A15" s="20" t="s">
        <v>75</v>
      </c>
      <c r="B15" s="24">
        <v>3048</v>
      </c>
      <c r="C15" s="24">
        <v>3048</v>
      </c>
      <c r="D15" s="24">
        <v>3048</v>
      </c>
      <c r="E15" s="25">
        <v>3048</v>
      </c>
    </row>
    <row r="16" spans="1:5" ht="13.5">
      <c r="A16" s="20" t="s">
        <v>76</v>
      </c>
      <c r="B16" s="64">
        <v>0.51</v>
      </c>
      <c r="C16" s="64">
        <v>0.74</v>
      </c>
      <c r="D16" s="64">
        <v>0.91</v>
      </c>
      <c r="E16" s="65">
        <v>1.07</v>
      </c>
    </row>
    <row r="17" spans="1:5" ht="13.5">
      <c r="A17" s="20"/>
      <c r="B17" s="66"/>
      <c r="C17" s="66"/>
      <c r="D17" s="66"/>
      <c r="E17" s="66"/>
    </row>
    <row r="18" spans="1:5" ht="13.5">
      <c r="A18" s="20" t="s">
        <v>41</v>
      </c>
      <c r="B18" s="26">
        <v>307</v>
      </c>
      <c r="C18" s="26">
        <v>338</v>
      </c>
      <c r="D18" s="26">
        <v>371</v>
      </c>
      <c r="E18" s="26">
        <v>409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16" bestFit="1" customWidth="1"/>
    <col min="2" max="5" width="11.28125" style="16" customWidth="1"/>
    <col min="6" max="16384" width="9.140625" style="16" customWidth="1"/>
  </cols>
  <sheetData>
    <row r="1" spans="1:5" ht="13.5" thickBot="1">
      <c r="A1" s="17" t="s">
        <v>223</v>
      </c>
      <c r="B1" s="17">
        <v>1999</v>
      </c>
      <c r="C1" s="17">
        <v>2000</v>
      </c>
      <c r="D1" s="17">
        <v>2001</v>
      </c>
      <c r="E1" s="17">
        <v>2002</v>
      </c>
    </row>
    <row r="2" spans="1:5" ht="13.5">
      <c r="A2" s="27" t="s">
        <v>13</v>
      </c>
      <c r="B2" s="28"/>
      <c r="C2" s="28"/>
      <c r="D2" s="28"/>
      <c r="E2" s="28"/>
    </row>
    <row r="3" spans="1:5" ht="12.75">
      <c r="A3" s="16" t="s">
        <v>27</v>
      </c>
      <c r="B3" s="60">
        <v>207</v>
      </c>
      <c r="C3" s="60">
        <v>245</v>
      </c>
      <c r="D3" s="60">
        <v>490</v>
      </c>
      <c r="E3" s="57">
        <v>400</v>
      </c>
    </row>
    <row r="4" spans="1:5" ht="12.75">
      <c r="A4" s="16" t="s">
        <v>28</v>
      </c>
      <c r="B4" s="60">
        <v>0</v>
      </c>
      <c r="C4" s="60">
        <v>0</v>
      </c>
      <c r="D4" s="60">
        <v>0</v>
      </c>
      <c r="E4" s="57">
        <v>0</v>
      </c>
    </row>
    <row r="5" spans="1:5" ht="12.75">
      <c r="A5" s="16" t="s">
        <v>7</v>
      </c>
      <c r="B5" s="67">
        <v>3112</v>
      </c>
      <c r="C5" s="67">
        <v>4727</v>
      </c>
      <c r="D5" s="67">
        <v>5615</v>
      </c>
      <c r="E5" s="67">
        <v>6831</v>
      </c>
    </row>
    <row r="6" spans="1:5" ht="12.75">
      <c r="A6" s="16" t="s">
        <v>8</v>
      </c>
      <c r="B6" s="67">
        <v>2705</v>
      </c>
      <c r="C6" s="67">
        <v>3674</v>
      </c>
      <c r="D6" s="67">
        <v>4168</v>
      </c>
      <c r="E6" s="67">
        <v>4468</v>
      </c>
    </row>
    <row r="7" spans="1:5" ht="13.5" thickBot="1">
      <c r="A7" s="16" t="s">
        <v>9</v>
      </c>
      <c r="B7" s="58">
        <v>617</v>
      </c>
      <c r="C7" s="58">
        <v>381</v>
      </c>
      <c r="D7" s="58">
        <v>1094</v>
      </c>
      <c r="E7" s="58">
        <v>932</v>
      </c>
    </row>
    <row r="8" spans="1:5" ht="13.5">
      <c r="A8" s="20" t="s">
        <v>24</v>
      </c>
      <c r="B8" s="59">
        <v>6641</v>
      </c>
      <c r="C8" s="59">
        <v>9027</v>
      </c>
      <c r="D8" s="59">
        <v>11367</v>
      </c>
      <c r="E8" s="68">
        <v>12631</v>
      </c>
    </row>
    <row r="9" spans="2:5" ht="12.75">
      <c r="B9" s="67"/>
      <c r="C9" s="67"/>
      <c r="D9" s="67"/>
      <c r="E9" s="69"/>
    </row>
    <row r="10" spans="1:5" ht="12.75">
      <c r="A10" s="16" t="s">
        <v>10</v>
      </c>
      <c r="B10" s="60">
        <v>9073</v>
      </c>
      <c r="C10" s="60">
        <v>10735</v>
      </c>
      <c r="D10" s="60">
        <v>13920</v>
      </c>
      <c r="E10" s="60">
        <v>17981</v>
      </c>
    </row>
    <row r="11" spans="1:5" ht="13.5" thickBot="1">
      <c r="A11" s="16" t="s">
        <v>11</v>
      </c>
      <c r="B11" s="58">
        <v>3980</v>
      </c>
      <c r="C11" s="58">
        <v>5296</v>
      </c>
      <c r="D11" s="58">
        <v>6821</v>
      </c>
      <c r="E11" s="58">
        <v>8463</v>
      </c>
    </row>
    <row r="12" spans="1:5" ht="13.5">
      <c r="A12" s="20" t="s">
        <v>23</v>
      </c>
      <c r="B12" s="26">
        <v>5093</v>
      </c>
      <c r="C12" s="26">
        <v>5439</v>
      </c>
      <c r="D12" s="26">
        <v>7099</v>
      </c>
      <c r="E12" s="26">
        <v>9518</v>
      </c>
    </row>
    <row r="13" spans="1:5" ht="13.5" thickBot="1">
      <c r="A13" s="16" t="s">
        <v>99</v>
      </c>
      <c r="B13" s="70">
        <v>205</v>
      </c>
      <c r="C13" s="70">
        <v>422</v>
      </c>
      <c r="D13" s="70">
        <v>957</v>
      </c>
      <c r="E13" s="70">
        <v>1005</v>
      </c>
    </row>
    <row r="14" spans="1:5" ht="13.5" thickBot="1">
      <c r="A14" s="15" t="s">
        <v>12</v>
      </c>
      <c r="B14" s="71">
        <v>11939</v>
      </c>
      <c r="C14" s="71">
        <v>14888</v>
      </c>
      <c r="D14" s="72">
        <v>19423</v>
      </c>
      <c r="E14" s="73">
        <v>23154</v>
      </c>
    </row>
    <row r="15" spans="2:5" ht="13.5" thickTop="1">
      <c r="B15" s="67"/>
      <c r="C15" s="67"/>
      <c r="D15" s="67"/>
      <c r="E15" s="69"/>
    </row>
    <row r="16" spans="1:5" ht="13.5">
      <c r="A16" s="20" t="s">
        <v>19</v>
      </c>
      <c r="B16" s="67"/>
      <c r="C16" s="67"/>
      <c r="D16" s="67"/>
      <c r="E16" s="69"/>
    </row>
    <row r="17" spans="1:5" ht="12.75">
      <c r="A17" s="16" t="s">
        <v>14</v>
      </c>
      <c r="B17" s="60">
        <v>2276</v>
      </c>
      <c r="C17" s="60">
        <v>3063</v>
      </c>
      <c r="D17" s="60">
        <v>3050</v>
      </c>
      <c r="E17" s="60">
        <v>3136</v>
      </c>
    </row>
    <row r="18" spans="1:5" ht="12.75">
      <c r="A18" s="16" t="s">
        <v>15</v>
      </c>
      <c r="B18" s="57">
        <v>777</v>
      </c>
      <c r="C18" s="57">
        <v>1057</v>
      </c>
      <c r="D18" s="57">
        <v>1673</v>
      </c>
      <c r="E18" s="57">
        <v>1151</v>
      </c>
    </row>
    <row r="19" spans="1:5" ht="12.75">
      <c r="A19" s="16" t="s">
        <v>95</v>
      </c>
      <c r="B19" s="57">
        <v>127</v>
      </c>
      <c r="C19" s="57">
        <v>127</v>
      </c>
      <c r="D19" s="57">
        <v>127</v>
      </c>
      <c r="E19" s="57">
        <v>127</v>
      </c>
    </row>
    <row r="20" spans="1:5" ht="13.5" thickBot="1">
      <c r="A20" s="16" t="s">
        <v>102</v>
      </c>
      <c r="B20" s="58">
        <v>1434</v>
      </c>
      <c r="C20" s="58">
        <v>1380.7296221554316</v>
      </c>
      <c r="D20" s="58">
        <v>2926.9498147480263</v>
      </c>
      <c r="E20" s="58">
        <v>4322.409714069949</v>
      </c>
    </row>
    <row r="21" spans="1:5" ht="13.5">
      <c r="A21" s="20" t="s">
        <v>22</v>
      </c>
      <c r="B21" s="26">
        <v>4614</v>
      </c>
      <c r="C21" s="26">
        <v>5627.729622155432</v>
      </c>
      <c r="D21" s="26">
        <v>7776.949814748026</v>
      </c>
      <c r="E21" s="26">
        <v>8736.409714069949</v>
      </c>
    </row>
    <row r="22" spans="1:5" ht="12.75">
      <c r="A22" s="16" t="s">
        <v>96</v>
      </c>
      <c r="B22" s="57">
        <v>1159</v>
      </c>
      <c r="C22" s="57">
        <v>1032</v>
      </c>
      <c r="D22" s="57">
        <v>905</v>
      </c>
      <c r="E22" s="57">
        <v>778</v>
      </c>
    </row>
    <row r="23" spans="1:5" ht="13.5" thickBot="1">
      <c r="A23" s="16" t="s">
        <v>98</v>
      </c>
      <c r="B23" s="58">
        <v>325</v>
      </c>
      <c r="C23" s="58">
        <v>475</v>
      </c>
      <c r="D23" s="58">
        <v>592</v>
      </c>
      <c r="E23" s="58">
        <v>647</v>
      </c>
    </row>
    <row r="24" spans="1:5" ht="13.5">
      <c r="A24" s="20" t="s">
        <v>21</v>
      </c>
      <c r="B24" s="26">
        <v>6098</v>
      </c>
      <c r="C24" s="26">
        <v>7134.729622155432</v>
      </c>
      <c r="D24" s="26">
        <v>9273.949814748026</v>
      </c>
      <c r="E24" s="61">
        <v>10161.409714069949</v>
      </c>
    </row>
    <row r="25" spans="1:5" ht="12.75">
      <c r="A25" s="16" t="s">
        <v>16</v>
      </c>
      <c r="B25" s="60">
        <v>6558</v>
      </c>
      <c r="C25" s="60">
        <v>6558</v>
      </c>
      <c r="D25" s="60">
        <v>6558</v>
      </c>
      <c r="E25" s="57">
        <v>6558</v>
      </c>
    </row>
    <row r="26" spans="1:5" ht="13.5" thickBot="1">
      <c r="A26" s="16" t="s">
        <v>17</v>
      </c>
      <c r="B26" s="58">
        <v>-717</v>
      </c>
      <c r="C26" s="58">
        <v>1195.270377844569</v>
      </c>
      <c r="D26" s="58">
        <v>3591.0501852519756</v>
      </c>
      <c r="E26" s="58">
        <v>6434.590285930051</v>
      </c>
    </row>
    <row r="27" spans="1:5" ht="14.25" thickBot="1">
      <c r="A27" s="20" t="s">
        <v>20</v>
      </c>
      <c r="B27" s="61">
        <v>5841</v>
      </c>
      <c r="C27" s="61">
        <v>7753.270377844569</v>
      </c>
      <c r="D27" s="61">
        <v>10149.050185251976</v>
      </c>
      <c r="E27" s="74">
        <v>12992.590285930051</v>
      </c>
    </row>
    <row r="28" spans="1:5" ht="13.5" thickBot="1">
      <c r="A28" s="15" t="s">
        <v>18</v>
      </c>
      <c r="B28" s="63">
        <v>11939</v>
      </c>
      <c r="C28" s="63">
        <v>14888</v>
      </c>
      <c r="D28" s="63">
        <v>19423</v>
      </c>
      <c r="E28" s="63">
        <v>23154</v>
      </c>
    </row>
    <row r="29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"/>
    </sheetView>
  </sheetViews>
  <sheetFormatPr defaultColWidth="9.140625" defaultRowHeight="12.75"/>
  <cols>
    <col min="1" max="1" width="43.421875" style="16" bestFit="1" customWidth="1"/>
    <col min="2" max="16384" width="9.140625" style="16" customWidth="1"/>
  </cols>
  <sheetData>
    <row r="1" spans="1:4" ht="13.5" thickBot="1">
      <c r="A1" s="17" t="s">
        <v>225</v>
      </c>
      <c r="B1" s="17">
        <v>2000</v>
      </c>
      <c r="C1" s="17">
        <v>2001</v>
      </c>
      <c r="D1" s="17">
        <v>2002</v>
      </c>
    </row>
    <row r="2" spans="1:4" ht="12.75">
      <c r="A2" s="30" t="s">
        <v>31</v>
      </c>
      <c r="D2" s="22"/>
    </row>
    <row r="3" spans="1:4" ht="12.75">
      <c r="A3" s="31" t="s">
        <v>2</v>
      </c>
      <c r="B3" s="67">
        <v>2250</v>
      </c>
      <c r="C3" s="67">
        <v>2767</v>
      </c>
      <c r="D3" s="67">
        <v>3252</v>
      </c>
    </row>
    <row r="4" spans="1:4" ht="12.75">
      <c r="A4" s="31" t="s">
        <v>32</v>
      </c>
      <c r="B4" s="67">
        <v>1316</v>
      </c>
      <c r="C4" s="67">
        <v>1525</v>
      </c>
      <c r="D4" s="67">
        <v>1642</v>
      </c>
    </row>
    <row r="5" spans="1:4" ht="12.75">
      <c r="A5" s="31" t="s">
        <v>156</v>
      </c>
      <c r="B5" s="67">
        <v>-1615</v>
      </c>
      <c r="C5" s="67">
        <v>-888</v>
      </c>
      <c r="D5" s="67">
        <v>-1216</v>
      </c>
    </row>
    <row r="6" spans="1:4" ht="12.75">
      <c r="A6" s="31" t="s">
        <v>157</v>
      </c>
      <c r="B6" s="67">
        <v>-969</v>
      </c>
      <c r="C6" s="67">
        <v>-494</v>
      </c>
      <c r="D6" s="67">
        <v>-300</v>
      </c>
    </row>
    <row r="7" spans="1:4" ht="12.75">
      <c r="A7" s="31" t="s">
        <v>158</v>
      </c>
      <c r="B7" s="67">
        <v>236</v>
      </c>
      <c r="C7" s="67">
        <v>-713</v>
      </c>
      <c r="D7" s="67">
        <v>162</v>
      </c>
    </row>
    <row r="8" spans="1:4" ht="12.75">
      <c r="A8" s="31" t="s">
        <v>159</v>
      </c>
      <c r="B8" s="67">
        <v>787</v>
      </c>
      <c r="C8" s="67">
        <v>-13</v>
      </c>
      <c r="D8" s="67">
        <v>86</v>
      </c>
    </row>
    <row r="9" spans="1:4" ht="12.75">
      <c r="A9" s="31" t="s">
        <v>160</v>
      </c>
      <c r="B9" s="69">
        <v>280</v>
      </c>
      <c r="C9" s="69">
        <v>616</v>
      </c>
      <c r="D9" s="69">
        <v>-522</v>
      </c>
    </row>
    <row r="10" spans="1:4" ht="13.5" thickBot="1">
      <c r="A10" s="31" t="s">
        <v>163</v>
      </c>
      <c r="B10" s="70">
        <v>150</v>
      </c>
      <c r="C10" s="70">
        <v>117</v>
      </c>
      <c r="D10" s="70">
        <v>55</v>
      </c>
    </row>
    <row r="11" spans="1:4" ht="13.5">
      <c r="A11" s="32" t="s">
        <v>33</v>
      </c>
      <c r="B11" s="59">
        <v>2435</v>
      </c>
      <c r="C11" s="59">
        <v>2917</v>
      </c>
      <c r="D11" s="59">
        <v>3159</v>
      </c>
    </row>
    <row r="12" spans="2:4" ht="12.75">
      <c r="B12" s="67"/>
      <c r="C12" s="67"/>
      <c r="D12" s="69"/>
    </row>
    <row r="13" spans="1:4" ht="12.75">
      <c r="A13" s="15" t="s">
        <v>34</v>
      </c>
      <c r="B13" s="67"/>
      <c r="C13" s="67"/>
      <c r="D13" s="69"/>
    </row>
    <row r="14" spans="1:4" ht="12.75">
      <c r="A14" s="16" t="s">
        <v>42</v>
      </c>
      <c r="B14" s="67">
        <v>-1662</v>
      </c>
      <c r="C14" s="67">
        <v>-3185</v>
      </c>
      <c r="D14" s="67">
        <v>-4061</v>
      </c>
    </row>
    <row r="15" spans="1:4" ht="12.75">
      <c r="A15" s="16" t="s">
        <v>161</v>
      </c>
      <c r="B15" s="69">
        <v>0</v>
      </c>
      <c r="C15" s="69">
        <v>0</v>
      </c>
      <c r="D15" s="69">
        <v>0</v>
      </c>
    </row>
    <row r="16" spans="1:4" ht="13.5" thickBot="1">
      <c r="A16" s="16" t="s">
        <v>162</v>
      </c>
      <c r="B16" s="70">
        <v>-217</v>
      </c>
      <c r="C16" s="70">
        <v>-535</v>
      </c>
      <c r="D16" s="70">
        <v>-48</v>
      </c>
    </row>
    <row r="17" spans="1:4" ht="13.5">
      <c r="A17" s="20" t="s">
        <v>35</v>
      </c>
      <c r="B17" s="59">
        <v>-1879</v>
      </c>
      <c r="C17" s="59">
        <v>-3720</v>
      </c>
      <c r="D17" s="59">
        <v>-4109</v>
      </c>
    </row>
    <row r="18" spans="2:4" ht="12.75">
      <c r="B18" s="67"/>
      <c r="C18" s="67"/>
      <c r="D18" s="69"/>
    </row>
    <row r="19" spans="1:4" ht="12.75">
      <c r="A19" s="15" t="s">
        <v>36</v>
      </c>
      <c r="B19" s="67"/>
      <c r="C19" s="67"/>
      <c r="D19" s="69"/>
    </row>
    <row r="20" spans="1:4" ht="12.75">
      <c r="A20" s="16" t="s">
        <v>164</v>
      </c>
      <c r="B20" s="67">
        <v>-180</v>
      </c>
      <c r="C20" s="67">
        <v>1420</v>
      </c>
      <c r="D20" s="67">
        <v>1269</v>
      </c>
    </row>
    <row r="21" spans="1:4" ht="12.75">
      <c r="A21" s="16" t="s">
        <v>165</v>
      </c>
      <c r="B21" s="67">
        <v>0</v>
      </c>
      <c r="C21" s="67">
        <v>0</v>
      </c>
      <c r="D21" s="67">
        <v>0</v>
      </c>
    </row>
    <row r="22" spans="1:4" ht="13.5" thickBot="1">
      <c r="A22" s="16" t="s">
        <v>166</v>
      </c>
      <c r="B22" s="70">
        <v>-338</v>
      </c>
      <c r="C22" s="70">
        <v>-372</v>
      </c>
      <c r="D22" s="70">
        <v>-409</v>
      </c>
    </row>
    <row r="23" spans="1:4" ht="13.5">
      <c r="A23" s="20" t="s">
        <v>37</v>
      </c>
      <c r="B23" s="59">
        <v>-518</v>
      </c>
      <c r="C23" s="59">
        <v>1048</v>
      </c>
      <c r="D23" s="59">
        <v>860</v>
      </c>
    </row>
    <row r="24" spans="2:4" ht="12.75">
      <c r="B24" s="67"/>
      <c r="C24" s="67"/>
      <c r="D24" s="69"/>
    </row>
    <row r="25" spans="1:4" ht="12.75">
      <c r="A25" s="16" t="s">
        <v>38</v>
      </c>
      <c r="B25" s="67">
        <v>38</v>
      </c>
      <c r="C25" s="67">
        <v>245</v>
      </c>
      <c r="D25" s="67">
        <v>-90</v>
      </c>
    </row>
    <row r="26" spans="1:4" ht="12.75">
      <c r="A26" s="16" t="s">
        <v>39</v>
      </c>
      <c r="B26" s="67">
        <v>38</v>
      </c>
      <c r="C26" s="67">
        <v>245</v>
      </c>
      <c r="D26" s="67">
        <v>-90</v>
      </c>
    </row>
    <row r="27" spans="2:4" ht="12.75">
      <c r="B27" s="67"/>
      <c r="C27" s="67"/>
      <c r="D27" s="67"/>
    </row>
    <row r="28" spans="2:4" ht="12.75">
      <c r="B28" s="67"/>
      <c r="C28" s="67"/>
      <c r="D28" s="67"/>
    </row>
    <row r="29" spans="2:4" ht="12.75">
      <c r="B29" s="67"/>
      <c r="C29" s="67"/>
      <c r="D29" s="67"/>
    </row>
    <row r="30" spans="2:4" ht="12.75">
      <c r="B30" s="67"/>
      <c r="C30" s="67"/>
      <c r="D30" s="67"/>
    </row>
    <row r="31" spans="2:4" ht="12.75">
      <c r="B31" s="67"/>
      <c r="C31" s="67"/>
      <c r="D31" s="67"/>
    </row>
    <row r="32" spans="2:4" ht="12.75">
      <c r="B32" s="67"/>
      <c r="C32" s="67"/>
      <c r="D32" s="67"/>
    </row>
    <row r="33" spans="2:4" ht="12.75">
      <c r="B33" s="67"/>
      <c r="C33" s="67"/>
      <c r="D33" s="67"/>
    </row>
    <row r="34" spans="2:4" ht="12.75">
      <c r="B34" s="67"/>
      <c r="C34" s="67"/>
      <c r="D34" s="67"/>
    </row>
    <row r="35" spans="2:4" ht="12.75">
      <c r="B35" s="67"/>
      <c r="C35" s="67"/>
      <c r="D35" s="67"/>
    </row>
    <row r="36" spans="2:4" ht="12.75">
      <c r="B36" s="67"/>
      <c r="C36" s="67"/>
      <c r="D36" s="67"/>
    </row>
    <row r="37" spans="2:4" ht="12.75">
      <c r="B37" s="67"/>
      <c r="C37" s="67"/>
      <c r="D37" s="67"/>
    </row>
    <row r="38" spans="2:4" ht="12.75">
      <c r="B38" s="67"/>
      <c r="C38" s="67"/>
      <c r="D38" s="67"/>
    </row>
    <row r="39" spans="2:4" ht="12.75">
      <c r="B39" s="67"/>
      <c r="C39" s="67"/>
      <c r="D39" s="67"/>
    </row>
    <row r="40" spans="2:4" ht="12.75">
      <c r="B40" s="67"/>
      <c r="C40" s="67"/>
      <c r="D40" s="67"/>
    </row>
    <row r="41" spans="2:4" ht="12.75">
      <c r="B41" s="67"/>
      <c r="C41" s="67"/>
      <c r="D41" s="67"/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spans="2:4" ht="12.75">
      <c r="B44" s="67"/>
      <c r="C44" s="67"/>
      <c r="D44" s="67"/>
    </row>
    <row r="45" spans="2:4" ht="12.75">
      <c r="B45" s="67"/>
      <c r="C45" s="67"/>
      <c r="D45" s="67"/>
    </row>
    <row r="46" spans="2:4" ht="12.75">
      <c r="B46" s="67"/>
      <c r="C46" s="67"/>
      <c r="D46" s="67"/>
    </row>
    <row r="47" spans="2:4" ht="12.75">
      <c r="B47" s="67"/>
      <c r="C47" s="67"/>
      <c r="D47" s="67"/>
    </row>
    <row r="48" spans="2:4" ht="12.75">
      <c r="B48" s="67"/>
      <c r="C48" s="67"/>
      <c r="D48" s="67"/>
    </row>
    <row r="49" spans="2:4" ht="12.75">
      <c r="B49" s="67"/>
      <c r="C49" s="67"/>
      <c r="D49" s="67"/>
    </row>
    <row r="50" spans="2:4" ht="12.75">
      <c r="B50" s="67"/>
      <c r="C50" s="67"/>
      <c r="D50" s="67"/>
    </row>
    <row r="51" spans="2:4" ht="12.75">
      <c r="B51" s="67"/>
      <c r="C51" s="67"/>
      <c r="D51" s="67"/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spans="2:4" ht="12.75">
      <c r="B54" s="67"/>
      <c r="C54" s="67"/>
      <c r="D54" s="67"/>
    </row>
    <row r="55" spans="2:4" ht="12.75">
      <c r="B55" s="67"/>
      <c r="C55" s="67"/>
      <c r="D55" s="67"/>
    </row>
    <row r="56" spans="2:4" ht="12.75">
      <c r="B56" s="67"/>
      <c r="C56" s="67"/>
      <c r="D56" s="67"/>
    </row>
    <row r="57" spans="2:4" ht="12.75">
      <c r="B57" s="67"/>
      <c r="C57" s="67"/>
      <c r="D57" s="67"/>
    </row>
    <row r="58" spans="2:4" ht="12.75">
      <c r="B58" s="67"/>
      <c r="C58" s="67"/>
      <c r="D58" s="67"/>
    </row>
    <row r="59" spans="2:4" ht="12.75">
      <c r="B59" s="67"/>
      <c r="C59" s="67"/>
      <c r="D59" s="67"/>
    </row>
    <row r="60" spans="2:4" ht="12.75">
      <c r="B60" s="67"/>
      <c r="C60" s="67"/>
      <c r="D60" s="67"/>
    </row>
    <row r="61" spans="2:4" ht="12.75">
      <c r="B61" s="67"/>
      <c r="C61" s="67"/>
      <c r="D61" s="6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16" customWidth="1"/>
    <col min="2" max="16384" width="9.140625" style="16" customWidth="1"/>
  </cols>
  <sheetData>
    <row r="1" spans="1:5" ht="12.75">
      <c r="A1" s="15" t="s">
        <v>55</v>
      </c>
      <c r="B1" s="36"/>
      <c r="C1" s="36"/>
      <c r="D1" s="36"/>
      <c r="E1" s="36"/>
    </row>
    <row r="2" spans="2:5" ht="13.5" thickBot="1">
      <c r="B2" s="39">
        <v>1999</v>
      </c>
      <c r="C2" s="39">
        <v>2000</v>
      </c>
      <c r="D2" s="39">
        <v>2001</v>
      </c>
      <c r="E2" s="39">
        <v>2002</v>
      </c>
    </row>
    <row r="3" spans="1:5" ht="12.75">
      <c r="A3" s="16" t="s">
        <v>46</v>
      </c>
      <c r="B3" s="75">
        <v>1260.56</v>
      </c>
      <c r="C3" s="75">
        <v>1353.315</v>
      </c>
      <c r="D3" s="75">
        <v>1532.388</v>
      </c>
      <c r="E3" s="75">
        <v>1836.544</v>
      </c>
    </row>
    <row r="4" spans="1:5" ht="12.75">
      <c r="A4" s="16" t="s">
        <v>47</v>
      </c>
      <c r="B4" s="75">
        <v>1197.5320000000002</v>
      </c>
      <c r="C4" s="75">
        <v>1456.58</v>
      </c>
      <c r="D4" s="75">
        <v>1799.16</v>
      </c>
      <c r="E4" s="75">
        <v>1998.5919999999999</v>
      </c>
    </row>
    <row r="5" spans="1:5" ht="12.75">
      <c r="A5" s="16" t="s">
        <v>53</v>
      </c>
      <c r="B5" s="75">
        <v>792.352</v>
      </c>
      <c r="C5" s="75">
        <v>1293.53</v>
      </c>
      <c r="D5" s="75">
        <v>1501.368</v>
      </c>
      <c r="E5" s="75">
        <v>1512.448</v>
      </c>
    </row>
    <row r="6" spans="1:5" ht="12.75">
      <c r="A6" s="16" t="s">
        <v>48</v>
      </c>
      <c r="B6" s="75">
        <v>598.7660000000001</v>
      </c>
      <c r="C6" s="75">
        <v>608.72</v>
      </c>
      <c r="D6" s="75">
        <v>576.972</v>
      </c>
      <c r="E6" s="75">
        <v>573.92</v>
      </c>
    </row>
    <row r="7" spans="1:5" ht="12.75">
      <c r="A7" s="16" t="s">
        <v>49</v>
      </c>
      <c r="B7" s="75">
        <v>391.674</v>
      </c>
      <c r="C7" s="75">
        <v>461.975</v>
      </c>
      <c r="D7" s="75">
        <v>521.1360000000001</v>
      </c>
      <c r="E7" s="75">
        <v>499.64799999999997</v>
      </c>
    </row>
    <row r="8" spans="1:5" ht="12.75">
      <c r="A8" s="16" t="s">
        <v>50</v>
      </c>
      <c r="B8" s="75">
        <v>117.05199999999999</v>
      </c>
      <c r="C8" s="75">
        <v>135.875</v>
      </c>
      <c r="D8" s="75">
        <v>124.08</v>
      </c>
      <c r="E8" s="75">
        <v>128.288</v>
      </c>
    </row>
    <row r="9" spans="1:5" ht="13.5" thickBot="1">
      <c r="A9" s="16" t="s">
        <v>52</v>
      </c>
      <c r="B9" s="40">
        <v>144.064</v>
      </c>
      <c r="C9" s="40">
        <v>125.005</v>
      </c>
      <c r="D9" s="40">
        <v>148.89600000000002</v>
      </c>
      <c r="E9" s="40">
        <v>202.56</v>
      </c>
    </row>
    <row r="10" spans="1:5" ht="12.75">
      <c r="A10" s="15" t="s">
        <v>51</v>
      </c>
      <c r="B10" s="41">
        <v>4502</v>
      </c>
      <c r="C10" s="41">
        <v>5435</v>
      </c>
      <c r="D10" s="41">
        <v>6204</v>
      </c>
      <c r="E10" s="41">
        <v>6752</v>
      </c>
    </row>
    <row r="11" spans="1:5" ht="12.75">
      <c r="A11" s="15"/>
      <c r="B11" s="41"/>
      <c r="C11" s="41"/>
      <c r="D11" s="41"/>
      <c r="E11" s="41"/>
    </row>
    <row r="12" spans="1:5" ht="12.75">
      <c r="A12" s="15"/>
      <c r="B12" s="41"/>
      <c r="C12" s="41"/>
      <c r="D12" s="41"/>
      <c r="E12" s="41"/>
    </row>
    <row r="13" spans="1:5" ht="12.75">
      <c r="A13" s="15" t="s">
        <v>54</v>
      </c>
      <c r="B13" s="38"/>
      <c r="C13" s="38"/>
      <c r="D13" s="38"/>
      <c r="E13" s="38"/>
    </row>
    <row r="14" spans="2:5" ht="13.5" thickBot="1">
      <c r="B14" s="39">
        <v>1999</v>
      </c>
      <c r="C14" s="39">
        <v>2000</v>
      </c>
      <c r="D14" s="39">
        <v>2001</v>
      </c>
      <c r="E14" s="39">
        <v>2002</v>
      </c>
    </row>
    <row r="15" spans="1:5" ht="12.75">
      <c r="A15" s="16" t="s">
        <v>46</v>
      </c>
      <c r="B15" s="76">
        <v>0.28</v>
      </c>
      <c r="C15" s="76">
        <v>0.249</v>
      </c>
      <c r="D15" s="76">
        <v>0.247</v>
      </c>
      <c r="E15" s="77">
        <v>0.272</v>
      </c>
    </row>
    <row r="16" spans="1:5" ht="12.75">
      <c r="A16" s="16" t="s">
        <v>47</v>
      </c>
      <c r="B16" s="76">
        <v>0.266</v>
      </c>
      <c r="C16" s="76">
        <v>0.268</v>
      </c>
      <c r="D16" s="76">
        <v>0.29</v>
      </c>
      <c r="E16" s="76">
        <v>0.296</v>
      </c>
    </row>
    <row r="17" spans="1:5" ht="12.75">
      <c r="A17" s="16" t="s">
        <v>53</v>
      </c>
      <c r="B17" s="76">
        <v>0.176</v>
      </c>
      <c r="C17" s="76">
        <v>0.238</v>
      </c>
      <c r="D17" s="76">
        <v>0.242</v>
      </c>
      <c r="E17" s="76">
        <v>0.224</v>
      </c>
    </row>
    <row r="18" spans="1:5" ht="12.75">
      <c r="A18" s="16" t="s">
        <v>48</v>
      </c>
      <c r="B18" s="76">
        <v>0.133</v>
      </c>
      <c r="C18" s="76">
        <v>0.112</v>
      </c>
      <c r="D18" s="76">
        <v>0.093</v>
      </c>
      <c r="E18" s="76">
        <v>0.085</v>
      </c>
    </row>
    <row r="19" spans="1:5" ht="12.75">
      <c r="A19" s="16" t="s">
        <v>49</v>
      </c>
      <c r="B19" s="76">
        <v>0.087</v>
      </c>
      <c r="C19" s="76">
        <v>0.085</v>
      </c>
      <c r="D19" s="76">
        <v>0.084</v>
      </c>
      <c r="E19" s="76">
        <v>0.074</v>
      </c>
    </row>
    <row r="20" spans="1:5" ht="12.75">
      <c r="A20" s="16" t="s">
        <v>50</v>
      </c>
      <c r="B20" s="76">
        <v>0.026</v>
      </c>
      <c r="C20" s="76">
        <v>0.025</v>
      </c>
      <c r="D20" s="76">
        <v>0.02</v>
      </c>
      <c r="E20" s="76">
        <v>0.019</v>
      </c>
    </row>
    <row r="21" spans="1:5" ht="13.5" thickBot="1">
      <c r="A21" s="16" t="s">
        <v>52</v>
      </c>
      <c r="B21" s="78">
        <v>0.032</v>
      </c>
      <c r="C21" s="78">
        <v>0.023</v>
      </c>
      <c r="D21" s="78">
        <v>0.024</v>
      </c>
      <c r="E21" s="78">
        <v>0.03</v>
      </c>
    </row>
    <row r="22" spans="1:5" s="15" customFormat="1" ht="12.75">
      <c r="A22" s="15" t="s">
        <v>51</v>
      </c>
      <c r="B22" s="45">
        <f>SUM(B15:B21)</f>
        <v>1</v>
      </c>
      <c r="C22" s="45">
        <f>SUM(C15:C21)</f>
        <v>1</v>
      </c>
      <c r="D22" s="45">
        <f>SUM(D15:D21)</f>
        <v>0.9999999999999999</v>
      </c>
      <c r="E22" s="45">
        <f>SUM(E15:E21)</f>
        <v>1</v>
      </c>
    </row>
    <row r="23" spans="2:5" s="15" customFormat="1" ht="12.75">
      <c r="B23" s="45"/>
      <c r="C23" s="45"/>
      <c r="D23" s="45"/>
      <c r="E23" s="45"/>
    </row>
    <row r="24" spans="1:5" ht="12.75">
      <c r="A24" s="42"/>
      <c r="B24" s="43"/>
      <c r="C24" s="43"/>
      <c r="D24" s="43"/>
      <c r="E24" s="43"/>
    </row>
    <row r="25" spans="1:5" ht="12.75">
      <c r="A25" s="15" t="s">
        <v>129</v>
      </c>
      <c r="B25" s="41"/>
      <c r="C25" s="41"/>
      <c r="D25" s="41"/>
      <c r="E25" s="15"/>
    </row>
    <row r="26" spans="2:5" ht="13.5" thickBot="1">
      <c r="B26" s="39">
        <v>1999</v>
      </c>
      <c r="C26" s="39">
        <v>2000</v>
      </c>
      <c r="D26" s="39">
        <v>2001</v>
      </c>
      <c r="E26" s="39">
        <v>2002</v>
      </c>
    </row>
    <row r="27" spans="1:5" ht="12.75">
      <c r="A27" s="16" t="s">
        <v>46</v>
      </c>
      <c r="B27" s="36"/>
      <c r="C27" s="36">
        <v>0.07358237608681839</v>
      </c>
      <c r="D27" s="36">
        <v>0.13232174327484714</v>
      </c>
      <c r="E27" s="36">
        <v>0.19848497900009665</v>
      </c>
    </row>
    <row r="28" spans="1:5" ht="12.75">
      <c r="A28" s="16" t="s">
        <v>47</v>
      </c>
      <c r="B28" s="36"/>
      <c r="C28" s="36">
        <v>0.21631822782188692</v>
      </c>
      <c r="D28" s="36">
        <v>0.23519477131362487</v>
      </c>
      <c r="E28" s="36">
        <v>0.11084728428822332</v>
      </c>
    </row>
    <row r="29" spans="1:5" ht="12.75">
      <c r="A29" s="16" t="s">
        <v>53</v>
      </c>
      <c r="B29" s="36"/>
      <c r="C29" s="36">
        <v>0.6325193853236946</v>
      </c>
      <c r="D29" s="36">
        <v>0.16067505198951704</v>
      </c>
      <c r="E29" s="36">
        <v>0.007379936164884304</v>
      </c>
    </row>
    <row r="30" spans="1:5" ht="12.75">
      <c r="A30" s="16" t="s">
        <v>48</v>
      </c>
      <c r="B30" s="36"/>
      <c r="C30" s="36">
        <v>0.01662419041829355</v>
      </c>
      <c r="D30" s="36">
        <v>-0.052155342357734336</v>
      </c>
      <c r="E30" s="36">
        <v>-0.005289684768064795</v>
      </c>
    </row>
    <row r="31" spans="1:5" ht="12.75">
      <c r="A31" s="16" t="s">
        <v>49</v>
      </c>
      <c r="B31" s="36"/>
      <c r="C31" s="36">
        <v>0.1794885542568565</v>
      </c>
      <c r="D31" s="36">
        <v>0.1280610422641919</v>
      </c>
      <c r="E31" s="36">
        <v>-0.04123299867980745</v>
      </c>
    </row>
    <row r="32" spans="1:5" ht="12.75">
      <c r="A32" s="16" t="s">
        <v>50</v>
      </c>
      <c r="B32" s="36"/>
      <c r="C32" s="36">
        <v>0.16080887127088817</v>
      </c>
      <c r="D32" s="36">
        <v>-0.0868077276908924</v>
      </c>
      <c r="E32" s="36">
        <v>0.03391360412637012</v>
      </c>
    </row>
    <row r="33" spans="1:5" ht="13.5" thickBot="1">
      <c r="A33" s="16" t="s">
        <v>52</v>
      </c>
      <c r="B33" s="44"/>
      <c r="C33" s="44">
        <v>-0.13229536872501113</v>
      </c>
      <c r="D33" s="44">
        <v>0.19112035518579273</v>
      </c>
      <c r="E33" s="44">
        <v>0.36041263700838155</v>
      </c>
    </row>
    <row r="34" spans="1:5" ht="12.75">
      <c r="A34" s="15" t="s">
        <v>128</v>
      </c>
      <c r="B34" s="45"/>
      <c r="C34" s="45">
        <v>0.2072412261217238</v>
      </c>
      <c r="D34" s="45">
        <v>0.14149034038638408</v>
      </c>
      <c r="E34" s="45">
        <v>0.08833010960670573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46.8515625" style="16" customWidth="1"/>
    <col min="2" max="3" width="9.28125" style="16" bestFit="1" customWidth="1"/>
    <col min="4" max="4" width="9.421875" style="16" bestFit="1" customWidth="1"/>
    <col min="5" max="5" width="9.28125" style="16" bestFit="1" customWidth="1"/>
    <col min="6" max="16384" width="9.140625" style="16" customWidth="1"/>
  </cols>
  <sheetData>
    <row r="1" spans="1:5" ht="12.75">
      <c r="A1" s="15" t="s">
        <v>134</v>
      </c>
      <c r="B1" s="38"/>
      <c r="C1" s="38"/>
      <c r="D1" s="38"/>
      <c r="E1" s="38"/>
    </row>
    <row r="2" spans="2:5" ht="13.5" thickBot="1">
      <c r="B2" s="39">
        <v>1999</v>
      </c>
      <c r="C2" s="39">
        <v>2000</v>
      </c>
      <c r="D2" s="39">
        <v>2001</v>
      </c>
      <c r="E2" s="39">
        <v>2002</v>
      </c>
    </row>
    <row r="3" spans="1:5" ht="12.75">
      <c r="A3" s="16" t="s">
        <v>111</v>
      </c>
      <c r="B3" s="79">
        <v>7.1</v>
      </c>
      <c r="C3" s="79">
        <v>7.8</v>
      </c>
      <c r="D3" s="79">
        <v>7.76</v>
      </c>
      <c r="E3" s="79">
        <v>7.45</v>
      </c>
    </row>
    <row r="4" spans="1:5" ht="12.75">
      <c r="A4" s="16" t="s">
        <v>112</v>
      </c>
      <c r="B4" s="79">
        <v>7.15</v>
      </c>
      <c r="C4" s="79">
        <v>7.84</v>
      </c>
      <c r="D4" s="79">
        <v>7.79</v>
      </c>
      <c r="E4" s="79">
        <v>7.52</v>
      </c>
    </row>
    <row r="5" spans="1:5" ht="12.75">
      <c r="A5" s="16" t="s">
        <v>113</v>
      </c>
      <c r="B5" s="79">
        <v>7.23</v>
      </c>
      <c r="C5" s="79">
        <v>7.76</v>
      </c>
      <c r="D5" s="79">
        <v>7.72</v>
      </c>
      <c r="E5" s="79">
        <v>7.27</v>
      </c>
    </row>
    <row r="6" spans="1:5" ht="12.75">
      <c r="A6" s="16" t="s">
        <v>114</v>
      </c>
      <c r="B6" s="79">
        <v>7.35</v>
      </c>
      <c r="C6" s="79">
        <v>7.5</v>
      </c>
      <c r="D6" s="79">
        <v>7.47</v>
      </c>
      <c r="E6" s="79">
        <v>7.03</v>
      </c>
    </row>
    <row r="7" spans="1:5" ht="12.75">
      <c r="A7" s="16" t="s">
        <v>115</v>
      </c>
      <c r="B7" s="79">
        <v>7.32</v>
      </c>
      <c r="C7" s="79">
        <v>7.5</v>
      </c>
      <c r="D7" s="79">
        <v>7.47</v>
      </c>
      <c r="E7" s="79">
        <v>7.39</v>
      </c>
    </row>
    <row r="8" spans="1:5" ht="12.75">
      <c r="A8" s="16" t="s">
        <v>116</v>
      </c>
      <c r="B8" s="79">
        <v>7.29</v>
      </c>
      <c r="C8" s="79">
        <v>7.33</v>
      </c>
      <c r="D8" s="79">
        <v>7.34</v>
      </c>
      <c r="E8" s="79">
        <v>7.27</v>
      </c>
    </row>
    <row r="9" spans="1:5" ht="13.5" thickBot="1">
      <c r="A9" s="16" t="s">
        <v>117</v>
      </c>
      <c r="B9" s="80">
        <v>7.49</v>
      </c>
      <c r="C9" s="80">
        <v>7.66</v>
      </c>
      <c r="D9" s="80">
        <v>7.92</v>
      </c>
      <c r="E9" s="80">
        <v>8.05</v>
      </c>
    </row>
    <row r="10" spans="1:5" s="15" customFormat="1" ht="12.75">
      <c r="A10" s="15" t="s">
        <v>110</v>
      </c>
      <c r="B10" s="47">
        <v>7.21</v>
      </c>
      <c r="C10" s="47">
        <v>7.73</v>
      </c>
      <c r="D10" s="47">
        <v>7.7</v>
      </c>
      <c r="E10" s="47">
        <v>7.41</v>
      </c>
    </row>
    <row r="13" spans="1:5" ht="12.75">
      <c r="A13" s="15" t="s">
        <v>119</v>
      </c>
      <c r="B13" s="38"/>
      <c r="C13" s="38"/>
      <c r="D13" s="38"/>
      <c r="E13" s="38"/>
    </row>
    <row r="14" spans="2:5" ht="13.5" thickBot="1">
      <c r="B14" s="39">
        <v>1999</v>
      </c>
      <c r="C14" s="39">
        <v>2000</v>
      </c>
      <c r="D14" s="39">
        <v>2001</v>
      </c>
      <c r="E14" s="39">
        <v>2002</v>
      </c>
    </row>
    <row r="15" spans="1:5" s="15" customFormat="1" ht="12.75">
      <c r="A15" s="15" t="s">
        <v>57</v>
      </c>
      <c r="B15" s="48">
        <v>0.0212</v>
      </c>
      <c r="C15" s="48">
        <v>0.0232</v>
      </c>
      <c r="D15" s="48">
        <v>0.0335</v>
      </c>
      <c r="E15" s="48">
        <v>0.0168</v>
      </c>
    </row>
    <row r="16" spans="1:5" ht="12.75">
      <c r="A16" s="16" t="s">
        <v>111</v>
      </c>
      <c r="B16" s="35"/>
      <c r="C16" s="35">
        <v>0.09859154929577474</v>
      </c>
      <c r="D16" s="35">
        <v>-0.00512820512820511</v>
      </c>
      <c r="E16" s="35">
        <v>-0.03994845360824739</v>
      </c>
    </row>
    <row r="17" spans="1:5" ht="12.75">
      <c r="A17" s="16" t="s">
        <v>112</v>
      </c>
      <c r="B17" s="35"/>
      <c r="C17" s="35">
        <v>0.09650349650349632</v>
      </c>
      <c r="D17" s="35">
        <v>-0.0063775510204081565</v>
      </c>
      <c r="E17" s="35">
        <v>-0.034659820282413434</v>
      </c>
    </row>
    <row r="18" spans="1:5" ht="12.75">
      <c r="A18" s="16" t="s">
        <v>113</v>
      </c>
      <c r="B18" s="35"/>
      <c r="C18" s="35">
        <v>0.07330567081604422</v>
      </c>
      <c r="D18" s="35">
        <v>-0.005154639175257714</v>
      </c>
      <c r="E18" s="35">
        <v>-0.05829015544041449</v>
      </c>
    </row>
    <row r="19" spans="1:5" ht="12.75">
      <c r="A19" s="16" t="s">
        <v>114</v>
      </c>
      <c r="B19" s="35"/>
      <c r="C19" s="35">
        <v>0.020408163265306145</v>
      </c>
      <c r="D19" s="35">
        <v>-0.0040000000000000036</v>
      </c>
      <c r="E19" s="35">
        <v>-0.058902275769745605</v>
      </c>
    </row>
    <row r="20" spans="1:5" ht="12.75">
      <c r="A20" s="16" t="s">
        <v>115</v>
      </c>
      <c r="B20" s="35"/>
      <c r="C20" s="35">
        <v>0.024590163934426146</v>
      </c>
      <c r="D20" s="35">
        <v>-0.0040000000000000036</v>
      </c>
      <c r="E20" s="35">
        <v>-0.010709504685408322</v>
      </c>
    </row>
    <row r="21" spans="1:5" ht="12.75">
      <c r="A21" s="16" t="s">
        <v>116</v>
      </c>
      <c r="B21" s="35"/>
      <c r="C21" s="35">
        <v>0.005486968449931462</v>
      </c>
      <c r="D21" s="35">
        <v>0.0013642564802183177</v>
      </c>
      <c r="E21" s="35">
        <v>-0.0095367847411445</v>
      </c>
    </row>
    <row r="22" spans="1:5" ht="13.5" thickBot="1">
      <c r="A22" s="16" t="s">
        <v>117</v>
      </c>
      <c r="B22" s="33"/>
      <c r="C22" s="33">
        <v>0.0232</v>
      </c>
      <c r="D22" s="33">
        <v>0.0335</v>
      </c>
      <c r="E22" s="33">
        <v>0.0168</v>
      </c>
    </row>
    <row r="23" spans="1:5" s="15" customFormat="1" ht="12.75">
      <c r="A23" s="15" t="s">
        <v>118</v>
      </c>
      <c r="B23" s="46"/>
      <c r="C23" s="46">
        <f>ROUND(C10/B10-1,4)</f>
        <v>0.0721</v>
      </c>
      <c r="D23" s="46">
        <f>ROUND(D10/C10-1,4)</f>
        <v>-0.0039</v>
      </c>
      <c r="E23" s="46">
        <f>ROUND(E10/D10-1,4)</f>
        <v>-0.0377</v>
      </c>
    </row>
  </sheetData>
  <printOptions/>
  <pageMargins left="0.75" right="0.75" top="1" bottom="1" header="0.5" footer="0.5"/>
  <pageSetup horizontalDpi="600" verticalDpi="600" orientation="portrait" scale="97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140625" defaultRowHeight="12.75"/>
  <cols>
    <col min="1" max="1" width="41.7109375" style="16" bestFit="1" customWidth="1"/>
    <col min="2" max="16384" width="9.140625" style="16" customWidth="1"/>
  </cols>
  <sheetData>
    <row r="1" spans="1:5" ht="13.5" thickBot="1">
      <c r="A1" s="15" t="s">
        <v>136</v>
      </c>
      <c r="B1" s="51">
        <v>1999</v>
      </c>
      <c r="C1" s="51">
        <v>2000</v>
      </c>
      <c r="D1" s="51">
        <v>2001</v>
      </c>
      <c r="E1" s="51">
        <v>2002</v>
      </c>
    </row>
    <row r="2" spans="1:5" ht="12.75">
      <c r="A2" s="16" t="s">
        <v>135</v>
      </c>
      <c r="B2" s="60">
        <v>5769</v>
      </c>
      <c r="C2" s="60">
        <v>5898</v>
      </c>
      <c r="D2" s="60">
        <v>5299</v>
      </c>
      <c r="E2" s="57">
        <v>4182</v>
      </c>
    </row>
    <row r="3" spans="1:5" ht="12.75">
      <c r="A3" s="16" t="s">
        <v>82</v>
      </c>
      <c r="B3" s="60">
        <v>2652</v>
      </c>
      <c r="C3" s="60">
        <v>3196</v>
      </c>
      <c r="D3" s="60">
        <v>3951</v>
      </c>
      <c r="E3" s="57">
        <v>4285</v>
      </c>
    </row>
    <row r="4" spans="1:5" ht="13.5" thickBot="1">
      <c r="A4" s="16" t="s">
        <v>108</v>
      </c>
      <c r="B4" s="81">
        <v>9741</v>
      </c>
      <c r="C4" s="81">
        <v>14803</v>
      </c>
      <c r="D4" s="81">
        <v>16969</v>
      </c>
      <c r="E4" s="81">
        <v>17930</v>
      </c>
    </row>
    <row r="5" spans="1:5" ht="13.5" thickBot="1">
      <c r="A5" s="15" t="s">
        <v>83</v>
      </c>
      <c r="B5" s="63">
        <f>SUM(B2:B4)</f>
        <v>18162</v>
      </c>
      <c r="C5" s="63">
        <f>SUM(C2:C4)</f>
        <v>23897</v>
      </c>
      <c r="D5" s="63">
        <f>SUM(D2:D4)</f>
        <v>26219</v>
      </c>
      <c r="E5" s="63">
        <f>SUM(E2:E4)</f>
        <v>26397</v>
      </c>
    </row>
    <row r="6" spans="1:5" ht="13.5" thickTop="1">
      <c r="A6" s="35"/>
      <c r="B6" s="34"/>
      <c r="C6" s="35"/>
      <c r="D6" s="35"/>
      <c r="E6" s="35"/>
    </row>
    <row r="7" spans="1:5" ht="12.75">
      <c r="A7" s="15" t="s">
        <v>124</v>
      </c>
      <c r="B7" s="21"/>
      <c r="C7" s="21"/>
      <c r="D7" s="36"/>
      <c r="E7" s="19"/>
    </row>
    <row r="8" spans="1:5" ht="12.75">
      <c r="A8" s="16" t="s">
        <v>137</v>
      </c>
      <c r="B8" s="82">
        <v>2483</v>
      </c>
      <c r="C8" s="52">
        <v>2322.8853585229713</v>
      </c>
      <c r="D8" s="52">
        <v>3580.896686159844</v>
      </c>
      <c r="E8" s="52">
        <v>6729.092670326123</v>
      </c>
    </row>
    <row r="9" spans="1:5" ht="13.5" thickBot="1">
      <c r="A9" s="22" t="s">
        <v>79</v>
      </c>
      <c r="B9" s="83">
        <v>4342</v>
      </c>
      <c r="C9" s="83">
        <v>6693</v>
      </c>
      <c r="D9" s="83">
        <v>9352</v>
      </c>
      <c r="E9" s="83">
        <v>7417</v>
      </c>
    </row>
    <row r="10" spans="1:5" ht="12.75">
      <c r="A10" s="22" t="s">
        <v>103</v>
      </c>
      <c r="B10" s="52">
        <v>6825</v>
      </c>
      <c r="C10" s="52">
        <v>9016</v>
      </c>
      <c r="D10" s="52">
        <v>12933</v>
      </c>
      <c r="E10" s="52">
        <v>14146</v>
      </c>
    </row>
    <row r="11" spans="1:5" ht="13.5" thickBot="1">
      <c r="A11" s="22" t="s">
        <v>107</v>
      </c>
      <c r="B11" s="83">
        <v>4502</v>
      </c>
      <c r="C11" s="83">
        <v>5435</v>
      </c>
      <c r="D11" s="83">
        <v>6204</v>
      </c>
      <c r="E11" s="83">
        <v>6752</v>
      </c>
    </row>
    <row r="12" spans="1:5" s="15" customFormat="1" ht="13.5" thickBot="1">
      <c r="A12" s="15" t="s">
        <v>78</v>
      </c>
      <c r="B12" s="84">
        <v>2323</v>
      </c>
      <c r="C12" s="84">
        <v>3581</v>
      </c>
      <c r="D12" s="84">
        <v>6729</v>
      </c>
      <c r="E12" s="84">
        <v>7394</v>
      </c>
    </row>
    <row r="13" spans="2:5" ht="13.5" thickTop="1">
      <c r="B13" s="35"/>
      <c r="C13" s="35"/>
      <c r="D13" s="35"/>
      <c r="E13" s="35"/>
    </row>
    <row r="14" spans="1:5" ht="12.75">
      <c r="A14" s="15" t="s">
        <v>123</v>
      </c>
      <c r="B14" s="21"/>
      <c r="C14" s="21"/>
      <c r="D14" s="21"/>
      <c r="E14" s="19"/>
    </row>
    <row r="15" spans="1:5" ht="12.75">
      <c r="A15" s="16" t="s">
        <v>77</v>
      </c>
      <c r="B15" s="85">
        <v>3418</v>
      </c>
      <c r="C15" s="60">
        <v>2705</v>
      </c>
      <c r="D15" s="60">
        <v>3674</v>
      </c>
      <c r="E15" s="57">
        <v>4168</v>
      </c>
    </row>
    <row r="16" spans="1:5" ht="12.75">
      <c r="A16" s="16" t="s">
        <v>138</v>
      </c>
      <c r="B16" s="60">
        <v>5056</v>
      </c>
      <c r="C16" s="60">
        <v>6867</v>
      </c>
      <c r="D16" s="60">
        <v>5793</v>
      </c>
      <c r="E16" s="57">
        <v>4482</v>
      </c>
    </row>
    <row r="17" spans="1:5" ht="13.5" thickBot="1">
      <c r="A17" s="16" t="s">
        <v>78</v>
      </c>
      <c r="B17" s="81">
        <v>2705</v>
      </c>
      <c r="C17" s="81">
        <v>3674</v>
      </c>
      <c r="D17" s="81">
        <v>4168</v>
      </c>
      <c r="E17" s="81">
        <v>4468</v>
      </c>
    </row>
    <row r="18" spans="1:5" s="15" customFormat="1" ht="12.75">
      <c r="A18" s="15" t="s">
        <v>97</v>
      </c>
      <c r="B18" s="86">
        <f>B15+B16-B17</f>
        <v>5769</v>
      </c>
      <c r="C18" s="86">
        <f>C15+C16-C17</f>
        <v>5898</v>
      </c>
      <c r="D18" s="86">
        <f>D15+D16-D17</f>
        <v>5299</v>
      </c>
      <c r="E18" s="86">
        <f>E15+E16-E17</f>
        <v>4182</v>
      </c>
    </row>
    <row r="19" spans="2:5" ht="12.75">
      <c r="B19" s="60"/>
      <c r="C19" s="60"/>
      <c r="D19" s="60"/>
      <c r="E19" s="57"/>
    </row>
    <row r="20" spans="1:5" ht="12.75">
      <c r="A20" s="16" t="s">
        <v>130</v>
      </c>
      <c r="B20" s="87">
        <v>1.1645</v>
      </c>
      <c r="C20" s="87">
        <v>1.026</v>
      </c>
      <c r="D20" s="87">
        <v>0.6194</v>
      </c>
      <c r="E20" s="88">
        <v>0.6043</v>
      </c>
    </row>
    <row r="21" spans="2:5" ht="12.75">
      <c r="B21" s="53"/>
      <c r="C21" s="53"/>
      <c r="D21" s="53"/>
      <c r="E21" s="53"/>
    </row>
    <row r="22" spans="1:5" ht="12.75">
      <c r="A22" s="15" t="s">
        <v>141</v>
      </c>
      <c r="E22" s="22"/>
    </row>
    <row r="23" spans="1:5" ht="12.75">
      <c r="A23" s="49" t="s">
        <v>105</v>
      </c>
      <c r="B23" s="23">
        <v>175</v>
      </c>
      <c r="C23" s="23">
        <v>202</v>
      </c>
      <c r="D23" s="23">
        <v>236</v>
      </c>
      <c r="E23" s="31">
        <v>244</v>
      </c>
    </row>
    <row r="24" spans="1:5" ht="12.75">
      <c r="A24" s="23" t="s">
        <v>139</v>
      </c>
      <c r="B24" s="23">
        <v>88</v>
      </c>
      <c r="C24" s="23">
        <v>101</v>
      </c>
      <c r="D24" s="23">
        <v>118</v>
      </c>
      <c r="E24" s="31">
        <v>122</v>
      </c>
    </row>
    <row r="25" spans="1:5" ht="12.75">
      <c r="A25" s="23" t="s">
        <v>140</v>
      </c>
      <c r="B25" s="54">
        <v>30136</v>
      </c>
      <c r="C25" s="54">
        <v>31647</v>
      </c>
      <c r="D25" s="54">
        <v>33481</v>
      </c>
      <c r="E25" s="54">
        <v>35123</v>
      </c>
    </row>
    <row r="26" spans="1:5" ht="12.75">
      <c r="A26" s="16" t="s">
        <v>190</v>
      </c>
      <c r="C26" s="34">
        <v>0.0501</v>
      </c>
      <c r="D26" s="34">
        <v>0.058</v>
      </c>
      <c r="E26" s="34">
        <v>0.049</v>
      </c>
    </row>
    <row r="27" spans="1:5" ht="12.75">
      <c r="A27" s="23" t="s">
        <v>142</v>
      </c>
      <c r="B27" s="54">
        <v>2652</v>
      </c>
      <c r="C27" s="54">
        <v>3196</v>
      </c>
      <c r="D27" s="54">
        <v>3951</v>
      </c>
      <c r="E27" s="54">
        <v>4285</v>
      </c>
    </row>
    <row r="28" spans="1:5" ht="12.75">
      <c r="A28" s="23" t="s">
        <v>104</v>
      </c>
      <c r="B28" s="89">
        <v>103.1</v>
      </c>
      <c r="C28" s="89">
        <v>106.29</v>
      </c>
      <c r="D28" s="89">
        <v>117.97</v>
      </c>
      <c r="E28" s="89">
        <v>147.39</v>
      </c>
    </row>
    <row r="29" spans="1:5" ht="12.75">
      <c r="A29" s="23"/>
      <c r="B29" s="89"/>
      <c r="C29" s="89"/>
      <c r="D29" s="89"/>
      <c r="E29" s="89"/>
    </row>
    <row r="30" spans="1:5" ht="12.75">
      <c r="A30" s="49" t="s">
        <v>131</v>
      </c>
      <c r="B30" s="89"/>
      <c r="C30" s="89"/>
      <c r="D30" s="89"/>
      <c r="E30" s="89"/>
    </row>
    <row r="31" spans="1:5" ht="12.75">
      <c r="A31" s="23" t="s">
        <v>143</v>
      </c>
      <c r="B31" s="90">
        <v>9741</v>
      </c>
      <c r="C31" s="90">
        <v>14803</v>
      </c>
      <c r="D31" s="90">
        <v>16969</v>
      </c>
      <c r="E31" s="90">
        <v>17930</v>
      </c>
    </row>
    <row r="32" spans="1:5" ht="12.75">
      <c r="A32" s="34" t="s">
        <v>144</v>
      </c>
      <c r="B32" s="91">
        <v>2.16</v>
      </c>
      <c r="C32" s="91">
        <v>2.72</v>
      </c>
      <c r="D32" s="91">
        <v>2.74</v>
      </c>
      <c r="E32" s="91">
        <v>2.66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38.00390625" style="16" bestFit="1" customWidth="1"/>
    <col min="2" max="16384" width="9.140625" style="16" customWidth="1"/>
  </cols>
  <sheetData>
    <row r="1" spans="1:5" ht="13.5" thickBot="1">
      <c r="A1" s="15" t="s">
        <v>43</v>
      </c>
      <c r="B1" s="51">
        <v>1999</v>
      </c>
      <c r="C1" s="51">
        <v>2000</v>
      </c>
      <c r="D1" s="51">
        <v>2001</v>
      </c>
      <c r="E1" s="51">
        <v>2002</v>
      </c>
    </row>
    <row r="2" spans="1:5" ht="12.75">
      <c r="A2" s="23" t="s">
        <v>106</v>
      </c>
      <c r="B2" s="23">
        <v>70</v>
      </c>
      <c r="C2" s="23">
        <v>81</v>
      </c>
      <c r="D2" s="23">
        <v>94</v>
      </c>
      <c r="E2" s="23">
        <v>98</v>
      </c>
    </row>
    <row r="3" spans="1:5" ht="12.75">
      <c r="A3" s="23" t="s">
        <v>140</v>
      </c>
      <c r="B3" s="85">
        <v>68671</v>
      </c>
      <c r="C3" s="85">
        <v>73988</v>
      </c>
      <c r="D3" s="85">
        <v>79989</v>
      </c>
      <c r="E3" s="85">
        <v>86276</v>
      </c>
    </row>
    <row r="4" spans="1:5" ht="12.75">
      <c r="A4" s="16" t="s">
        <v>190</v>
      </c>
      <c r="C4" s="34">
        <v>0.0774</v>
      </c>
      <c r="D4" s="34">
        <v>0.0811</v>
      </c>
      <c r="E4" s="34">
        <v>0.0786</v>
      </c>
    </row>
    <row r="5" spans="1:5" ht="12.75">
      <c r="A5" s="16" t="s">
        <v>142</v>
      </c>
      <c r="B5" s="85">
        <v>4807</v>
      </c>
      <c r="C5" s="85">
        <v>5993</v>
      </c>
      <c r="D5" s="85">
        <v>7519</v>
      </c>
      <c r="E5" s="85">
        <v>8455</v>
      </c>
    </row>
    <row r="6" spans="1:5" ht="12.75">
      <c r="A6" s="23" t="s">
        <v>221</v>
      </c>
      <c r="B6" s="113">
        <v>64329</v>
      </c>
      <c r="C6" s="113">
        <v>67112</v>
      </c>
      <c r="D6" s="113">
        <v>65990</v>
      </c>
      <c r="E6" s="113">
        <v>68909</v>
      </c>
    </row>
    <row r="7" spans="2:5" ht="12.75">
      <c r="B7" s="85"/>
      <c r="C7" s="85"/>
      <c r="D7" s="85"/>
      <c r="E7" s="85"/>
    </row>
    <row r="8" spans="1:5" ht="13.5" thickBot="1">
      <c r="A8" s="16" t="s">
        <v>132</v>
      </c>
      <c r="B8" s="81">
        <v>3400</v>
      </c>
      <c r="C8" s="81">
        <v>4192</v>
      </c>
      <c r="D8" s="81">
        <v>4197</v>
      </c>
      <c r="E8" s="81">
        <v>4126</v>
      </c>
    </row>
    <row r="9" spans="1:5" ht="12.75">
      <c r="A9" s="16" t="s">
        <v>45</v>
      </c>
      <c r="B9" s="85">
        <v>8207</v>
      </c>
      <c r="C9" s="85">
        <v>10185</v>
      </c>
      <c r="D9" s="85">
        <v>11716</v>
      </c>
      <c r="E9" s="85">
        <v>12581</v>
      </c>
    </row>
    <row r="10" spans="2:5" ht="12.75">
      <c r="B10" s="29"/>
      <c r="C10" s="29"/>
      <c r="D10" s="29"/>
      <c r="E10" s="29"/>
    </row>
    <row r="11" spans="1:5" ht="12.75">
      <c r="A11" s="16" t="s">
        <v>174</v>
      </c>
      <c r="B11" s="34"/>
      <c r="C11" s="34">
        <v>0.2329411764705882</v>
      </c>
      <c r="D11" s="34">
        <v>0.0011927480916029687</v>
      </c>
      <c r="E11" s="34">
        <v>-0.016916845365737454</v>
      </c>
    </row>
    <row r="12" spans="2:5" ht="12.75">
      <c r="B12" s="34"/>
      <c r="C12" s="34"/>
      <c r="D12" s="34"/>
      <c r="E12" s="34"/>
    </row>
    <row r="13" spans="2:5" ht="12.75">
      <c r="B13" s="34"/>
      <c r="C13" s="34"/>
      <c r="D13" s="34"/>
      <c r="E13" s="50"/>
    </row>
    <row r="14" spans="1:5" ht="12.75">
      <c r="A14" s="15" t="s">
        <v>4</v>
      </c>
      <c r="E14" s="22"/>
    </row>
    <row r="15" spans="1:5" ht="12.75">
      <c r="A15" s="16" t="s">
        <v>145</v>
      </c>
      <c r="B15" s="16">
        <v>17</v>
      </c>
      <c r="C15" s="16">
        <v>20</v>
      </c>
      <c r="D15" s="16">
        <v>24</v>
      </c>
      <c r="E15" s="22">
        <v>24</v>
      </c>
    </row>
    <row r="16" spans="1:6" ht="12.75">
      <c r="A16" s="23" t="s">
        <v>140</v>
      </c>
      <c r="B16" s="92">
        <v>109511</v>
      </c>
      <c r="C16" s="92">
        <v>115070</v>
      </c>
      <c r="D16" s="92">
        <v>122246</v>
      </c>
      <c r="E16" s="92">
        <v>129679</v>
      </c>
      <c r="F16" s="67"/>
    </row>
    <row r="17" spans="1:6" ht="12.75">
      <c r="A17" s="16" t="s">
        <v>142</v>
      </c>
      <c r="B17" s="67">
        <v>1862</v>
      </c>
      <c r="C17" s="67">
        <v>2301</v>
      </c>
      <c r="D17" s="67">
        <v>2934</v>
      </c>
      <c r="E17" s="67">
        <v>3112</v>
      </c>
      <c r="F17" s="67"/>
    </row>
    <row r="18" spans="1:6" ht="13.5" thickBot="1">
      <c r="A18" s="16" t="s">
        <v>84</v>
      </c>
      <c r="B18" s="93">
        <v>469</v>
      </c>
      <c r="C18" s="93">
        <v>643</v>
      </c>
      <c r="D18" s="93">
        <v>552</v>
      </c>
      <c r="E18" s="93">
        <v>633</v>
      </c>
      <c r="F18" s="67"/>
    </row>
    <row r="19" spans="1:6" ht="12.75">
      <c r="A19" s="16" t="s">
        <v>85</v>
      </c>
      <c r="B19" s="92">
        <v>2331</v>
      </c>
      <c r="C19" s="92">
        <v>2944</v>
      </c>
      <c r="D19" s="92">
        <v>3486</v>
      </c>
      <c r="E19" s="92">
        <v>3745</v>
      </c>
      <c r="F19" s="67"/>
    </row>
    <row r="20" spans="2:6" ht="12.75">
      <c r="B20" s="92"/>
      <c r="C20" s="92"/>
      <c r="D20" s="92"/>
      <c r="E20" s="92"/>
      <c r="F20" s="67"/>
    </row>
    <row r="21" spans="1:5" ht="12.75">
      <c r="A21" s="16" t="s">
        <v>175</v>
      </c>
      <c r="B21" s="34">
        <v>0.0144</v>
      </c>
      <c r="C21" s="34">
        <v>0.0153</v>
      </c>
      <c r="D21" s="34">
        <v>0.0116</v>
      </c>
      <c r="E21" s="34">
        <v>0.0127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140625" defaultRowHeight="12.75"/>
  <cols>
    <col min="1" max="1" width="42.140625" style="16" bestFit="1" customWidth="1"/>
    <col min="2" max="2" width="10.28125" style="16" bestFit="1" customWidth="1"/>
    <col min="3" max="5" width="11.28125" style="16" bestFit="1" customWidth="1"/>
    <col min="6" max="16384" width="9.140625" style="16" customWidth="1"/>
  </cols>
  <sheetData>
    <row r="1" spans="1:5" ht="13.5" thickBot="1">
      <c r="A1" s="15" t="s">
        <v>146</v>
      </c>
      <c r="B1" s="51">
        <v>1999</v>
      </c>
      <c r="C1" s="51">
        <v>2000</v>
      </c>
      <c r="D1" s="51">
        <v>2001</v>
      </c>
      <c r="E1" s="51">
        <v>2002</v>
      </c>
    </row>
    <row r="2" spans="1:5" ht="12.75">
      <c r="A2" s="16" t="s">
        <v>86</v>
      </c>
      <c r="B2" s="60">
        <v>2770</v>
      </c>
      <c r="C2" s="60">
        <v>2662</v>
      </c>
      <c r="D2" s="60">
        <v>3255</v>
      </c>
      <c r="E2" s="57">
        <v>5520</v>
      </c>
    </row>
    <row r="3" spans="1:5" ht="12.75">
      <c r="A3" s="16" t="s">
        <v>87</v>
      </c>
      <c r="B3" s="60">
        <v>2791</v>
      </c>
      <c r="C3" s="60">
        <v>3525</v>
      </c>
      <c r="D3" s="60">
        <v>3068</v>
      </c>
      <c r="E3" s="57">
        <v>3080</v>
      </c>
    </row>
    <row r="4" spans="1:5" ht="12.75">
      <c r="A4" s="16" t="s">
        <v>88</v>
      </c>
      <c r="B4" s="60">
        <v>0</v>
      </c>
      <c r="C4" s="60">
        <v>0</v>
      </c>
      <c r="D4" s="60">
        <v>871</v>
      </c>
      <c r="E4" s="57">
        <v>1168</v>
      </c>
    </row>
    <row r="5" spans="1:5" ht="12.75">
      <c r="A5" s="16" t="s">
        <v>89</v>
      </c>
      <c r="B5" s="60">
        <v>2067</v>
      </c>
      <c r="C5" s="60">
        <v>2925</v>
      </c>
      <c r="D5" s="60">
        <v>3656</v>
      </c>
      <c r="E5" s="57">
        <v>4121</v>
      </c>
    </row>
    <row r="6" spans="1:5" ht="12.75">
      <c r="A6" s="16" t="s">
        <v>90</v>
      </c>
      <c r="B6" s="60">
        <v>256</v>
      </c>
      <c r="C6" s="60">
        <v>329</v>
      </c>
      <c r="D6" s="60">
        <v>423</v>
      </c>
      <c r="E6" s="57">
        <v>415</v>
      </c>
    </row>
    <row r="7" spans="1:5" ht="12.75">
      <c r="A7" s="16" t="s">
        <v>91</v>
      </c>
      <c r="B7" s="60">
        <v>1108</v>
      </c>
      <c r="C7" s="60">
        <v>1170</v>
      </c>
      <c r="D7" s="60">
        <v>1419</v>
      </c>
      <c r="E7" s="57">
        <v>1770</v>
      </c>
    </row>
    <row r="8" spans="1:5" ht="13.5" thickBot="1">
      <c r="A8" s="16" t="s">
        <v>92</v>
      </c>
      <c r="B8" s="58">
        <v>81</v>
      </c>
      <c r="C8" s="58">
        <v>124</v>
      </c>
      <c r="D8" s="58">
        <v>1228</v>
      </c>
      <c r="E8" s="58">
        <v>1907</v>
      </c>
    </row>
    <row r="9" spans="1:5" ht="12.75">
      <c r="A9" s="16" t="s">
        <v>93</v>
      </c>
      <c r="B9" s="60">
        <v>9073</v>
      </c>
      <c r="C9" s="60">
        <v>10735</v>
      </c>
      <c r="D9" s="60">
        <v>13920</v>
      </c>
      <c r="E9" s="60">
        <v>17981</v>
      </c>
    </row>
    <row r="10" spans="1:5" ht="13.5" thickBot="1">
      <c r="A10" s="16" t="s">
        <v>5</v>
      </c>
      <c r="B10" s="58">
        <v>3980</v>
      </c>
      <c r="C10" s="58">
        <v>5296</v>
      </c>
      <c r="D10" s="58">
        <v>6821</v>
      </c>
      <c r="E10" s="58">
        <v>8463</v>
      </c>
    </row>
    <row r="11" spans="1:5" ht="12.75">
      <c r="A11" s="16" t="s">
        <v>94</v>
      </c>
      <c r="B11" s="60">
        <v>5093</v>
      </c>
      <c r="C11" s="60">
        <v>5439</v>
      </c>
      <c r="D11" s="60">
        <v>7099</v>
      </c>
      <c r="E11" s="60">
        <v>9518</v>
      </c>
    </row>
    <row r="12" spans="2:5" ht="12.75">
      <c r="B12" s="67"/>
      <c r="C12" s="67"/>
      <c r="D12" s="67"/>
      <c r="E12" s="67"/>
    </row>
    <row r="13" spans="1:5" ht="12.75">
      <c r="A13" s="15" t="s">
        <v>121</v>
      </c>
      <c r="B13" s="67"/>
      <c r="C13" s="67"/>
      <c r="D13" s="67"/>
      <c r="E13" s="67"/>
    </row>
    <row r="14" spans="1:5" ht="12.75">
      <c r="A14" s="16" t="s">
        <v>176</v>
      </c>
      <c r="B14" s="94">
        <v>2.0153265215459797</v>
      </c>
      <c r="C14" s="94">
        <v>1.9751609935602576</v>
      </c>
      <c r="D14" s="94">
        <v>2.243713733075435</v>
      </c>
      <c r="E14" s="94">
        <v>2.6630627962085307</v>
      </c>
    </row>
    <row r="15" spans="1:5" ht="12.75">
      <c r="A15" s="16" t="s">
        <v>177</v>
      </c>
      <c r="B15" s="37"/>
      <c r="C15" s="35">
        <v>-0.0199</v>
      </c>
      <c r="D15" s="35">
        <v>0.136</v>
      </c>
      <c r="E15" s="35">
        <v>0.1869</v>
      </c>
    </row>
    <row r="16" spans="1:5" ht="12.75">
      <c r="A16" s="16" t="s">
        <v>42</v>
      </c>
      <c r="B16" s="67"/>
      <c r="C16" s="60">
        <v>1662</v>
      </c>
      <c r="D16" s="60">
        <v>3185</v>
      </c>
      <c r="E16" s="60">
        <v>4061</v>
      </c>
    </row>
    <row r="17" spans="2:5" ht="12.75">
      <c r="B17" s="67"/>
      <c r="C17" s="60"/>
      <c r="D17" s="60"/>
      <c r="E17" s="60"/>
    </row>
    <row r="18" spans="1:5" ht="12.75">
      <c r="A18" s="15" t="s">
        <v>120</v>
      </c>
      <c r="B18" s="67"/>
      <c r="C18" s="60"/>
      <c r="D18" s="60"/>
      <c r="E18" s="60"/>
    </row>
    <row r="19" spans="1:5" ht="12.75">
      <c r="A19" s="16" t="s">
        <v>3</v>
      </c>
      <c r="B19" s="92">
        <v>1006</v>
      </c>
      <c r="C19" s="92">
        <v>1316</v>
      </c>
      <c r="D19" s="92">
        <v>1525</v>
      </c>
      <c r="E19" s="92">
        <v>1642</v>
      </c>
    </row>
    <row r="20" spans="1:5" ht="12.75">
      <c r="A20" s="16" t="s">
        <v>147</v>
      </c>
      <c r="B20" s="35">
        <v>0.031</v>
      </c>
      <c r="C20" s="35">
        <v>0.0313</v>
      </c>
      <c r="D20" s="35">
        <v>0.0319</v>
      </c>
      <c r="E20" s="35">
        <v>0.0328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State University, CBAE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Martin</dc:creator>
  <cp:keywords/>
  <dc:description/>
  <cp:lastModifiedBy>Jane Doe</cp:lastModifiedBy>
  <cp:lastPrinted>2003-07-17T19:23:19Z</cp:lastPrinted>
  <dcterms:created xsi:type="dcterms:W3CDTF">2003-02-26T22:24:25Z</dcterms:created>
  <dcterms:modified xsi:type="dcterms:W3CDTF">2006-06-30T02:41:27Z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1864073139</vt:i4>
  </property>
  <property fmtid="{D5CDD505-2E9C-101B-9397-08002B2CF9AE}" pid="3" name="_EmailSubject">
    <vt:lpwstr>FIN404: Cumulative Case Study</vt:lpwstr>
  </property>
  <property fmtid="{D5CDD505-2E9C-101B-9397-08002B2CF9AE}" pid="4" name="_AuthorEmail">
    <vt:lpwstr>kjmartin@nmsu.edu</vt:lpwstr>
  </property>
  <property fmtid="{D5CDD505-2E9C-101B-9397-08002B2CF9AE}" pid="5" name="_AuthorEmailDisplayName">
    <vt:lpwstr>Ken Martin</vt:lpwstr>
  </property>
  <property fmtid="{D5CDD505-2E9C-101B-9397-08002B2CF9AE}" pid="6" name="_ReviewingToolsShownOnce">
    <vt:lpwstr/>
  </property>
</Properties>
</file>