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80" windowHeight="883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<sst xmlns="http://schemas.openxmlformats.org/spreadsheetml/2006/main" count="74" uniqueCount="58">
  <si>
    <t>Melford charged the following costs to pediatrics for the year ended June 30, 2002:</t>
  </si>
  <si>
    <t xml:space="preserve">Patient Days </t>
  </si>
  <si>
    <t xml:space="preserve">Bed Capacity </t>
  </si>
  <si>
    <t xml:space="preserve">- </t>
  </si>
  <si>
    <t xml:space="preserve">Laboratory </t>
  </si>
  <si>
    <t xml:space="preserve">Pharmacy </t>
  </si>
  <si>
    <t xml:space="preserve">Patient days= Total Revenue /Av. pediatrics charges per day </t>
  </si>
  <si>
    <t>. In addition, pediatrics directly employed the following personnel:</t>
  </si>
  <si>
    <t xml:space="preserve">Annual Salaries </t>
  </si>
  <si>
    <t>Melford has the following minimum departmental personnel requirements based on total annual patients days:</t>
  </si>
  <si>
    <t xml:space="preserve">Supervising </t>
  </si>
  <si>
    <t xml:space="preserve">Annual Patient Days </t>
  </si>
  <si>
    <t xml:space="preserve">Aides </t>
  </si>
  <si>
    <t xml:space="preserve">Nurses </t>
  </si>
  <si>
    <t xml:space="preserve">Up to 21,900 ............................ </t>
  </si>
  <si>
    <t xml:space="preserve">21,900 to 26,000 ..................... </t>
  </si>
  <si>
    <t xml:space="preserve">26,001 to 29,200 ..................... </t>
  </si>
  <si>
    <t>Available capacity= 60beds*365days=</t>
  </si>
  <si>
    <t>DATA :-</t>
  </si>
  <si>
    <t>It is estimated that during these 90 days the demand exceeded 20 patients more than capacity</t>
  </si>
  <si>
    <t xml:space="preserve">Pediatrics operated at 100% capacity on 90 days during the year ended June 30, 2002. </t>
  </si>
  <si>
    <t>Capacity for 90 day=</t>
  </si>
  <si>
    <t>Expected demand</t>
  </si>
  <si>
    <t>Therefore total expexted Demand for the year ended  June 30, 2003 = total paitent days in 2002-demand for 90 days + expected demand</t>
  </si>
  <si>
    <t xml:space="preserve">      </t>
  </si>
  <si>
    <t>If the additional beds are available the capacity will be ((365-90)*60)+(90*80))</t>
  </si>
  <si>
    <t>Solution</t>
  </si>
  <si>
    <t xml:space="preserve">Therefore Minimal Depatmental Personal requirement will be </t>
  </si>
  <si>
    <t xml:space="preserve">21,900 to 26,000 </t>
  </si>
  <si>
    <t xml:space="preserve">Dietary </t>
  </si>
  <si>
    <t xml:space="preserve">Janitorial </t>
  </si>
  <si>
    <t xml:space="preserve">Laundry </t>
  </si>
  <si>
    <t xml:space="preserve">Repairs and maintenance </t>
  </si>
  <si>
    <t>Rent .</t>
  </si>
  <si>
    <t>Billings and collections</t>
  </si>
  <si>
    <t xml:space="preserve">Total </t>
  </si>
  <si>
    <t xml:space="preserve">Supervising nurses </t>
  </si>
  <si>
    <t>Salaries</t>
  </si>
  <si>
    <t>Total</t>
  </si>
  <si>
    <t>Workings</t>
  </si>
  <si>
    <t>Comparative Statement of profit between the orginal capacity and extended capacity</t>
  </si>
  <si>
    <t>Cost/day</t>
  </si>
  <si>
    <t>Capacity</t>
  </si>
  <si>
    <t>Revenue</t>
  </si>
  <si>
    <t>av.Pediatrics charges /day</t>
  </si>
  <si>
    <t>Vaiable cost/day</t>
  </si>
  <si>
    <t>Salaries of staff</t>
  </si>
  <si>
    <t>Fixed cost</t>
  </si>
  <si>
    <t>General and administrative</t>
  </si>
  <si>
    <t>Calculation of  fixed cost for new capacity</t>
  </si>
  <si>
    <t>Profit</t>
  </si>
  <si>
    <t>Incremental profit due to change in the capacity</t>
  </si>
  <si>
    <t>Number</t>
  </si>
  <si>
    <t>Total salary</t>
  </si>
  <si>
    <t>What is the strategic role of CVP analysis for the pediatrics unit of Melford hospital?</t>
  </si>
  <si>
    <r>
      <t>(</t>
    </r>
    <r>
      <rPr>
        <b/>
        <sz val="10"/>
        <rFont val="Times New Roman"/>
        <family val="1"/>
      </rPr>
      <t xml:space="preserve">variable) </t>
    </r>
  </si>
  <si>
    <r>
      <t>(</t>
    </r>
    <r>
      <rPr>
        <b/>
        <sz val="10"/>
        <rFont val="Times New Roman"/>
        <family val="1"/>
      </rPr>
      <t>fixed</t>
    </r>
    <r>
      <rPr>
        <b/>
        <u val="single"/>
        <sz val="10"/>
        <rFont val="Times New Roman"/>
        <family val="1"/>
      </rPr>
      <t xml:space="preserve">) </t>
    </r>
  </si>
  <si>
    <t>CVP analysis examines the behavior of total revenues, total cost and operating income as changes occur in the output level, selling price, variable cost per unit and fixed cost. In the case of Melford hospital it helps in deciding whether it is advisable to add 20 more beds for last 90 days. As the profit increases by 7635 (even after increase in cost) Melford hospital can add 20 more beds for  90 days if hospital is expecting more patients in future</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</si>
</sst>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s>
  <fonts count="8">
    <font>
      <sz val="10"/>
      <name val="Arial"/>
      <family val="0"/>
    </font>
    <font>
      <sz val="12"/>
      <name val="Times New Roman"/>
      <family val="1"/>
    </font>
    <font>
      <sz val="10"/>
      <name val="Times New Roman"/>
      <family val="1"/>
    </font>
    <font>
      <b/>
      <sz val="10"/>
      <name val="Times New Roman"/>
      <family val="1"/>
    </font>
    <font>
      <b/>
      <u val="single"/>
      <sz val="10"/>
      <name val="Times New Roman"/>
      <family val="1"/>
    </font>
    <font>
      <b/>
      <sz val="8.5"/>
      <name val="Times New Roman"/>
      <family val="1"/>
    </font>
    <font>
      <sz val="8.5"/>
      <name val="Times New Roman"/>
      <family val="1"/>
    </font>
    <font>
      <b/>
      <sz val="12"/>
      <name val="Times New Roman"/>
      <family val="1"/>
    </font>
  </fonts>
  <fills count="3">
    <fill>
      <patternFill/>
    </fill>
    <fill>
      <patternFill patternType="gray125"/>
    </fill>
    <fill>
      <patternFill patternType="solid">
        <fgColor indexed="13"/>
        <bgColor indexed="64"/>
      </patternFill>
    </fill>
  </fills>
  <borders count="2">
    <border>
      <left/>
      <right/>
      <top/>
      <bottom/>
      <diagonal/>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7">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0" xfId="0" applyFont="1" applyAlignment="1">
      <alignment horizontal="left" wrapText="1" indent="1"/>
    </xf>
    <xf numFmtId="0" fontId="2" fillId="0" borderId="0" xfId="0" applyFont="1" applyAlignment="1">
      <alignment horizontal="center" wrapText="1"/>
    </xf>
    <xf numFmtId="0" fontId="3" fillId="0" borderId="0" xfId="0" applyFont="1" applyAlignment="1">
      <alignment/>
    </xf>
    <xf numFmtId="0" fontId="3" fillId="0" borderId="0" xfId="0" applyFont="1" applyAlignment="1">
      <alignment horizontal="center" wrapText="1"/>
    </xf>
    <xf numFmtId="0" fontId="4" fillId="0" borderId="0" xfId="0" applyFont="1" applyAlignment="1">
      <alignment horizontal="center" wrapText="1"/>
    </xf>
    <xf numFmtId="0" fontId="4" fillId="0" borderId="0" xfId="0" applyFont="1" applyAlignment="1">
      <alignment wrapText="1"/>
    </xf>
    <xf numFmtId="0" fontId="2" fillId="0" borderId="0" xfId="0" applyFont="1" applyAlignment="1">
      <alignment wrapText="1"/>
    </xf>
    <xf numFmtId="6" fontId="2" fillId="0" borderId="0" xfId="0" applyNumberFormat="1" applyFont="1" applyAlignment="1">
      <alignment horizontal="center" wrapText="1"/>
    </xf>
    <xf numFmtId="3" fontId="2" fillId="0" borderId="0" xfId="0" applyNumberFormat="1" applyFont="1" applyAlignment="1">
      <alignment horizontal="left" wrapText="1" indent="1"/>
    </xf>
    <xf numFmtId="3" fontId="2" fillId="0" borderId="0" xfId="0" applyNumberFormat="1" applyFont="1" applyAlignment="1">
      <alignment horizontal="right" wrapText="1"/>
    </xf>
    <xf numFmtId="0" fontId="2" fillId="0" borderId="0" xfId="0" applyFont="1" applyAlignment="1">
      <alignment horizontal="right" wrapText="1"/>
    </xf>
    <xf numFmtId="6" fontId="2" fillId="0" borderId="0" xfId="0" applyNumberFormat="1" applyFont="1" applyAlignment="1">
      <alignment/>
    </xf>
    <xf numFmtId="0" fontId="3" fillId="0" borderId="1" xfId="0" applyFont="1" applyBorder="1" applyAlignment="1">
      <alignment horizontal="right" wrapText="1"/>
    </xf>
    <xf numFmtId="0" fontId="1" fillId="0" borderId="0" xfId="0" applyFont="1" applyAlignment="1">
      <alignment horizontal="center" wrapText="1"/>
    </xf>
    <xf numFmtId="0" fontId="5" fillId="0" borderId="0" xfId="0" applyFont="1" applyAlignment="1">
      <alignment horizontal="center" wrapText="1"/>
    </xf>
    <xf numFmtId="0" fontId="5" fillId="0" borderId="0" xfId="0" applyFont="1" applyAlignment="1">
      <alignment wrapText="1"/>
    </xf>
    <xf numFmtId="0" fontId="5" fillId="0" borderId="1" xfId="0" applyFont="1" applyBorder="1" applyAlignment="1">
      <alignment horizontal="center" wrapText="1"/>
    </xf>
    <xf numFmtId="0" fontId="6" fillId="0" borderId="0" xfId="0" applyFont="1" applyAlignment="1">
      <alignment wrapText="1"/>
    </xf>
    <xf numFmtId="0" fontId="6" fillId="0" borderId="0" xfId="0" applyFont="1" applyAlignment="1">
      <alignment horizontal="center" wrapText="1"/>
    </xf>
    <xf numFmtId="0" fontId="2" fillId="0" borderId="0" xfId="0" applyFont="1" applyFill="1" applyAlignment="1">
      <alignment/>
    </xf>
    <xf numFmtId="0" fontId="5" fillId="0" borderId="0" xfId="0" applyFont="1" applyFill="1" applyBorder="1" applyAlignment="1">
      <alignment horizontal="center" wrapText="1"/>
    </xf>
    <xf numFmtId="0" fontId="7" fillId="2" borderId="0" xfId="0" applyFont="1" applyFill="1" applyAlignment="1">
      <alignment/>
    </xf>
    <xf numFmtId="8" fontId="2" fillId="0" borderId="0" xfId="0" applyNumberFormat="1" applyFont="1" applyAlignment="1">
      <alignment/>
    </xf>
    <xf numFmtId="0" fontId="2" fillId="0" borderId="0" xfId="0" applyFont="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77"/>
  <sheetViews>
    <sheetView tabSelected="1" workbookViewId="0" topLeftCell="A57">
      <selection activeCell="H69" sqref="H69"/>
    </sheetView>
  </sheetViews>
  <sheetFormatPr defaultColWidth="9.140625" defaultRowHeight="12.75"/>
  <cols>
    <col min="1" max="1" width="22.28125" style="2" customWidth="1"/>
    <col min="2" max="3" width="11.28125" style="2" bestFit="1" customWidth="1"/>
    <col min="4" max="4" width="12.28125" style="2" customWidth="1"/>
    <col min="5" max="6" width="9.140625" style="2" customWidth="1"/>
    <col min="7" max="7" width="10.7109375" style="2" bestFit="1" customWidth="1"/>
    <col min="8" max="8" width="13.421875" style="2" bestFit="1" customWidth="1"/>
    <col min="9" max="16384" width="9.140625" style="2" customWidth="1"/>
  </cols>
  <sheetData>
    <row r="1" ht="12.75">
      <c r="A1" s="5" t="s">
        <v>18</v>
      </c>
    </row>
    <row r="2" spans="1:6" ht="15.75">
      <c r="A2" s="1" t="s">
        <v>0</v>
      </c>
      <c r="B2" s="1"/>
      <c r="C2" s="1"/>
      <c r="D2" s="1"/>
      <c r="E2" s="1"/>
      <c r="F2" s="1"/>
    </row>
    <row r="3" spans="1:6" ht="15.75">
      <c r="A3" s="1" t="s">
        <v>17</v>
      </c>
      <c r="B3" s="1"/>
      <c r="C3" s="1"/>
      <c r="D3" s="1">
        <f>60*365</f>
        <v>21900</v>
      </c>
      <c r="E3" s="1"/>
      <c r="F3" s="1"/>
    </row>
    <row r="4" spans="1:6" ht="15.75">
      <c r="A4" s="1" t="s">
        <v>44</v>
      </c>
      <c r="B4" s="1"/>
      <c r="C4" s="1"/>
      <c r="D4" s="1">
        <v>300</v>
      </c>
      <c r="E4" s="1"/>
      <c r="F4" s="1"/>
    </row>
    <row r="5" spans="1:6" ht="15.75">
      <c r="A5" s="1" t="s">
        <v>6</v>
      </c>
      <c r="B5" s="1"/>
      <c r="C5" s="1"/>
      <c r="D5" s="1"/>
      <c r="E5" s="1"/>
      <c r="F5" s="1">
        <f>6000000/300</f>
        <v>20000</v>
      </c>
    </row>
    <row r="6" spans="1:3" ht="12.75">
      <c r="A6" s="4"/>
      <c r="B6" s="6" t="s">
        <v>1</v>
      </c>
      <c r="C6" s="6" t="s">
        <v>2</v>
      </c>
    </row>
    <row r="7" spans="1:3" ht="12.75">
      <c r="A7" s="4"/>
      <c r="B7" s="7" t="s">
        <v>55</v>
      </c>
      <c r="C7" s="8" t="s">
        <v>56</v>
      </c>
    </row>
    <row r="8" spans="1:3" ht="14.25" customHeight="1">
      <c r="A8" s="9" t="s">
        <v>29</v>
      </c>
      <c r="B8" s="10">
        <v>600000</v>
      </c>
      <c r="C8" s="3" t="s">
        <v>3</v>
      </c>
    </row>
    <row r="9" spans="1:3" ht="15" customHeight="1">
      <c r="A9" s="9" t="s">
        <v>30</v>
      </c>
      <c r="B9" s="4" t="s">
        <v>3</v>
      </c>
      <c r="C9" s="11">
        <v>70000</v>
      </c>
    </row>
    <row r="10" spans="1:3" ht="14.25" customHeight="1">
      <c r="A10" s="9" t="s">
        <v>31</v>
      </c>
      <c r="B10" s="12">
        <v>300000</v>
      </c>
      <c r="C10" s="3" t="s">
        <v>3</v>
      </c>
    </row>
    <row r="11" spans="1:3" ht="15.75" customHeight="1">
      <c r="A11" s="9" t="s">
        <v>4</v>
      </c>
      <c r="B11" s="12">
        <v>450000</v>
      </c>
      <c r="C11" s="3" t="s">
        <v>3</v>
      </c>
    </row>
    <row r="12" spans="1:9" ht="12.75" customHeight="1">
      <c r="A12" s="9" t="s">
        <v>5</v>
      </c>
      <c r="B12" s="12">
        <v>350000</v>
      </c>
      <c r="C12" s="3" t="s">
        <v>3</v>
      </c>
      <c r="I12" s="5"/>
    </row>
    <row r="13" spans="1:3" ht="15" customHeight="1">
      <c r="A13" s="9" t="s">
        <v>32</v>
      </c>
      <c r="B13" s="4" t="s">
        <v>3</v>
      </c>
      <c r="C13" s="11">
        <v>30000</v>
      </c>
    </row>
    <row r="14" spans="1:3" ht="13.5" customHeight="1">
      <c r="A14" s="9" t="s">
        <v>48</v>
      </c>
      <c r="B14" s="4" t="s">
        <v>3</v>
      </c>
      <c r="C14" s="12">
        <v>1300000</v>
      </c>
    </row>
    <row r="15" spans="1:3" ht="15.75" customHeight="1">
      <c r="A15" s="9" t="s">
        <v>33</v>
      </c>
      <c r="B15" s="4" t="s">
        <v>3</v>
      </c>
      <c r="C15" s="12">
        <v>1500000</v>
      </c>
    </row>
    <row r="16" spans="1:3" ht="15" customHeight="1">
      <c r="A16" s="9" t="s">
        <v>34</v>
      </c>
      <c r="B16" s="12">
        <v>300000</v>
      </c>
      <c r="C16" s="4"/>
    </row>
    <row r="17" spans="1:3" ht="13.5" customHeight="1">
      <c r="A17" s="13" t="s">
        <v>35</v>
      </c>
      <c r="B17" s="10">
        <v>2000000</v>
      </c>
      <c r="C17" s="10">
        <v>2900000</v>
      </c>
    </row>
    <row r="18" spans="1:2" ht="12.75">
      <c r="A18" s="2" t="s">
        <v>41</v>
      </c>
      <c r="B18" s="14">
        <f>B17/F5</f>
        <v>100</v>
      </c>
    </row>
    <row r="19" spans="1:4" ht="15.75">
      <c r="A19" s="1" t="s">
        <v>7</v>
      </c>
      <c r="B19" s="1"/>
      <c r="C19" s="1"/>
      <c r="D19" s="1"/>
    </row>
    <row r="21" spans="1:4" ht="25.5">
      <c r="A21" s="4"/>
      <c r="B21" s="15" t="s">
        <v>8</v>
      </c>
      <c r="C21" s="2" t="s">
        <v>52</v>
      </c>
      <c r="D21" s="2" t="s">
        <v>53</v>
      </c>
    </row>
    <row r="22" spans="1:4" ht="12.75">
      <c r="A22" s="9" t="s">
        <v>36</v>
      </c>
      <c r="B22" s="2">
        <v>25000</v>
      </c>
      <c r="C22" s="2">
        <v>4</v>
      </c>
      <c r="D22" s="2">
        <f>B22*C22</f>
        <v>100000</v>
      </c>
    </row>
    <row r="23" spans="1:4" ht="12.75">
      <c r="A23" s="9" t="s">
        <v>13</v>
      </c>
      <c r="B23" s="12">
        <v>20000</v>
      </c>
      <c r="C23" s="2">
        <v>10</v>
      </c>
      <c r="D23" s="2">
        <f>B23*C23</f>
        <v>200000</v>
      </c>
    </row>
    <row r="24" spans="1:4" ht="12.75">
      <c r="A24" s="9" t="s">
        <v>12</v>
      </c>
      <c r="B24" s="12">
        <v>9000</v>
      </c>
      <c r="C24" s="2">
        <v>20</v>
      </c>
      <c r="D24" s="2">
        <f>B24*C24</f>
        <v>180000</v>
      </c>
    </row>
    <row r="25" spans="1:8" ht="12.75">
      <c r="A25" s="9" t="s">
        <v>38</v>
      </c>
      <c r="B25" s="14"/>
      <c r="D25" s="2">
        <f>SUM(D22:D24)</f>
        <v>480000</v>
      </c>
      <c r="H25" s="2">
        <f>(B22*4)+(B23*C30)+(B30*B24)</f>
        <v>480000</v>
      </c>
    </row>
    <row r="26" ht="15.75">
      <c r="A26" s="1" t="s">
        <v>9</v>
      </c>
    </row>
    <row r="27" ht="15.75">
      <c r="A27" s="1"/>
    </row>
    <row r="28" spans="1:4" ht="15.75">
      <c r="A28" s="16"/>
      <c r="B28" s="16"/>
      <c r="C28" s="16"/>
      <c r="D28" s="17" t="s">
        <v>10</v>
      </c>
    </row>
    <row r="29" spans="1:4" ht="12.75">
      <c r="A29" s="18" t="s">
        <v>11</v>
      </c>
      <c r="B29" s="19" t="s">
        <v>12</v>
      </c>
      <c r="C29" s="19" t="s">
        <v>13</v>
      </c>
      <c r="D29" s="19" t="s">
        <v>13</v>
      </c>
    </row>
    <row r="30" spans="1:4" ht="22.5">
      <c r="A30" s="20" t="s">
        <v>14</v>
      </c>
      <c r="B30" s="21">
        <v>20</v>
      </c>
      <c r="C30" s="21">
        <v>10</v>
      </c>
      <c r="D30" s="21">
        <v>4</v>
      </c>
    </row>
    <row r="31" spans="1:4" ht="22.5">
      <c r="A31" s="20" t="s">
        <v>15</v>
      </c>
      <c r="B31" s="21">
        <v>26</v>
      </c>
      <c r="C31" s="21">
        <v>13</v>
      </c>
      <c r="D31" s="21">
        <v>4</v>
      </c>
    </row>
    <row r="32" spans="1:4" ht="22.5">
      <c r="A32" s="20" t="s">
        <v>16</v>
      </c>
      <c r="B32" s="21">
        <v>30</v>
      </c>
      <c r="C32" s="21">
        <v>15</v>
      </c>
      <c r="D32" s="21">
        <v>4</v>
      </c>
    </row>
    <row r="33" ht="15.75">
      <c r="A33" s="1"/>
    </row>
    <row r="34" ht="15.75">
      <c r="A34" s="1" t="s">
        <v>20</v>
      </c>
    </row>
    <row r="35" ht="12.75">
      <c r="A35" s="2" t="s">
        <v>19</v>
      </c>
    </row>
    <row r="36" spans="1:9" ht="12.75">
      <c r="A36" s="22"/>
      <c r="B36" s="22"/>
      <c r="C36" s="22"/>
      <c r="D36" s="22"/>
      <c r="E36" s="22"/>
      <c r="F36" s="22"/>
      <c r="G36" s="22"/>
      <c r="H36" s="22"/>
      <c r="I36" s="22"/>
    </row>
    <row r="39" ht="15.75">
      <c r="A39" s="24" t="s">
        <v>39</v>
      </c>
    </row>
    <row r="40" spans="1:2" ht="12.75">
      <c r="A40" s="2" t="s">
        <v>21</v>
      </c>
      <c r="B40" s="2">
        <f>90*60</f>
        <v>5400</v>
      </c>
    </row>
    <row r="41" spans="1:2" ht="12.75">
      <c r="A41" s="2" t="s">
        <v>22</v>
      </c>
      <c r="B41" s="2">
        <f>90*80</f>
        <v>7200</v>
      </c>
    </row>
    <row r="43" spans="1:12" ht="12.75">
      <c r="A43" s="2" t="s">
        <v>23</v>
      </c>
      <c r="L43" s="2">
        <f>F5-B40+B41</f>
        <v>21800</v>
      </c>
    </row>
    <row r="44" ht="12.75">
      <c r="A44" s="2" t="s">
        <v>24</v>
      </c>
    </row>
    <row r="45" spans="1:7" ht="12.75">
      <c r="A45" s="2" t="s">
        <v>25</v>
      </c>
      <c r="G45" s="2">
        <f>((365-90)*60)+(90*80)</f>
        <v>23700</v>
      </c>
    </row>
    <row r="47" ht="12.75">
      <c r="A47" s="2" t="s">
        <v>27</v>
      </c>
    </row>
    <row r="48" spans="1:4" ht="15.75">
      <c r="A48" s="16"/>
      <c r="B48" s="16"/>
      <c r="C48" s="16"/>
      <c r="D48" s="17" t="s">
        <v>10</v>
      </c>
    </row>
    <row r="49" spans="1:5" ht="12.75">
      <c r="A49" s="18" t="s">
        <v>11</v>
      </c>
      <c r="B49" s="19" t="s">
        <v>12</v>
      </c>
      <c r="C49" s="19" t="s">
        <v>13</v>
      </c>
      <c r="D49" s="19" t="s">
        <v>13</v>
      </c>
      <c r="E49" s="23" t="s">
        <v>38</v>
      </c>
    </row>
    <row r="50" spans="1:4" ht="12.75">
      <c r="A50" s="20" t="s">
        <v>28</v>
      </c>
      <c r="B50" s="21">
        <v>26</v>
      </c>
      <c r="C50" s="21">
        <v>13</v>
      </c>
      <c r="D50" s="21">
        <v>4</v>
      </c>
    </row>
    <row r="51" spans="1:5" ht="12.75">
      <c r="A51" s="2" t="s">
        <v>37</v>
      </c>
      <c r="B51" s="2">
        <f>B50*B24</f>
        <v>234000</v>
      </c>
      <c r="C51" s="2">
        <f>C50*B23</f>
        <v>260000</v>
      </c>
      <c r="D51" s="14">
        <f>D50*B22</f>
        <v>100000</v>
      </c>
      <c r="E51" s="2">
        <f>SUM(B51:D51)</f>
        <v>594000</v>
      </c>
    </row>
    <row r="52" ht="12.75">
      <c r="D52" s="14"/>
    </row>
    <row r="53" spans="1:4" ht="12.75">
      <c r="A53" s="2" t="s">
        <v>49</v>
      </c>
      <c r="D53" s="14">
        <f>C17/D3*G45</f>
        <v>3138356.164383562</v>
      </c>
    </row>
    <row r="54" ht="12.75">
      <c r="D54" s="14">
        <v>3138365</v>
      </c>
    </row>
    <row r="55" ht="12.75">
      <c r="D55" s="14"/>
    </row>
    <row r="57" ht="15.75">
      <c r="A57" s="24" t="s">
        <v>26</v>
      </c>
    </row>
    <row r="58" ht="12.75">
      <c r="A58" s="2" t="s">
        <v>40</v>
      </c>
    </row>
    <row r="60" spans="1:4" ht="12.75">
      <c r="A60" s="2" t="s">
        <v>42</v>
      </c>
      <c r="C60" s="2">
        <f>D3</f>
        <v>21900</v>
      </c>
      <c r="D60" s="2">
        <f>G45</f>
        <v>23700</v>
      </c>
    </row>
    <row r="61" spans="1:4" ht="12.75">
      <c r="A61" s="2" t="s">
        <v>43</v>
      </c>
      <c r="C61" s="2">
        <f>F5*D4</f>
        <v>6000000</v>
      </c>
      <c r="D61" s="2">
        <f>L43*D4</f>
        <v>6540000</v>
      </c>
    </row>
    <row r="63" spans="1:8" ht="12.75">
      <c r="A63" s="2" t="s">
        <v>45</v>
      </c>
      <c r="B63" s="2">
        <v>100</v>
      </c>
      <c r="C63" s="2">
        <f>-(F5*100)</f>
        <v>-2000000</v>
      </c>
      <c r="D63" s="2">
        <f>-(L43*100)</f>
        <v>-2180000</v>
      </c>
      <c r="H63" s="25"/>
    </row>
    <row r="64" spans="1:4" ht="12.75">
      <c r="A64" s="2" t="s">
        <v>46</v>
      </c>
      <c r="C64" s="14">
        <f>-D25</f>
        <v>-480000</v>
      </c>
      <c r="D64" s="2">
        <f>-E51</f>
        <v>-594000</v>
      </c>
    </row>
    <row r="65" spans="1:4" ht="12.75">
      <c r="A65" s="2" t="s">
        <v>47</v>
      </c>
      <c r="C65" s="14">
        <f>-C17</f>
        <v>-2900000</v>
      </c>
      <c r="D65" s="14">
        <f>-D54</f>
        <v>-3138365</v>
      </c>
    </row>
    <row r="66" ht="12.75">
      <c r="G66" s="14"/>
    </row>
    <row r="67" spans="1:7" ht="12.75">
      <c r="A67" s="2" t="s">
        <v>50</v>
      </c>
      <c r="C67" s="2">
        <f>SUM(C61:C65)</f>
        <v>620000</v>
      </c>
      <c r="D67" s="2">
        <f>SUM(D61:D65)</f>
        <v>627635</v>
      </c>
      <c r="G67" s="14"/>
    </row>
    <row r="68" ht="12.75">
      <c r="G68" s="14"/>
    </row>
    <row r="69" spans="1:4" ht="12.75">
      <c r="A69" s="2" t="s">
        <v>51</v>
      </c>
      <c r="D69" s="2">
        <f>D67-C67</f>
        <v>7635</v>
      </c>
    </row>
    <row r="73" ht="12.75">
      <c r="A73" s="5" t="s">
        <v>54</v>
      </c>
    </row>
    <row r="75" spans="1:12" ht="12.75">
      <c r="A75" s="26" t="s">
        <v>57</v>
      </c>
      <c r="B75" s="26"/>
      <c r="C75" s="26"/>
      <c r="D75" s="26"/>
      <c r="E75" s="26"/>
      <c r="F75" s="26"/>
      <c r="G75" s="26"/>
      <c r="H75" s="26"/>
      <c r="I75" s="26"/>
      <c r="J75" s="26"/>
      <c r="K75" s="26"/>
      <c r="L75" s="26"/>
    </row>
    <row r="76" spans="1:12" ht="12.75">
      <c r="A76" s="26"/>
      <c r="B76" s="26"/>
      <c r="C76" s="26"/>
      <c r="D76" s="26"/>
      <c r="E76" s="26"/>
      <c r="F76" s="26"/>
      <c r="G76" s="26"/>
      <c r="H76" s="26"/>
      <c r="I76" s="26"/>
      <c r="J76" s="26"/>
      <c r="K76" s="26"/>
      <c r="L76" s="26"/>
    </row>
    <row r="77" spans="1:12" ht="12.75">
      <c r="A77" s="26"/>
      <c r="B77" s="26"/>
      <c r="C77" s="26"/>
      <c r="D77" s="26"/>
      <c r="E77" s="26"/>
      <c r="F77" s="26"/>
      <c r="G77" s="26"/>
      <c r="H77" s="26"/>
      <c r="I77" s="26"/>
      <c r="J77" s="26"/>
      <c r="K77" s="26"/>
      <c r="L77" s="26"/>
    </row>
  </sheetData>
  <mergeCells count="1">
    <mergeCell ref="A75:L77"/>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IIMB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Sarang Jagdale</dc:creator>
  <cp:keywords/>
  <dc:description/>
  <cp:lastModifiedBy>ryan.cast</cp:lastModifiedBy>
  <dcterms:created xsi:type="dcterms:W3CDTF">2006-04-30T11:28:06Z</dcterms:created>
  <dcterms:modified xsi:type="dcterms:W3CDTF">2006-05-09T21:53:42Z</dcterms:modified>
  <cp:category/>
  <cp:version/>
  <cp:contentType/>
  <cp:contentStatus/>
</cp:coreProperties>
</file>