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00" windowHeight="9345" firstSheet="5" activeTab="5"/>
  </bookViews>
  <sheets>
    <sheet name="Industry Analysis" sheetId="1" r:id="rId1"/>
    <sheet name="Common-Inome Statement" sheetId="2" r:id="rId2"/>
    <sheet name="Common-Balance Sheet" sheetId="3" r:id="rId3"/>
    <sheet name="Trend-Income Statement" sheetId="4" r:id="rId4"/>
    <sheet name="Trend-Balance Sheet" sheetId="5" r:id="rId5"/>
    <sheet name="GIVEN DATA" sheetId="6" r:id="rId6"/>
    <sheet name="Statement of Cash Flows" sheetId="7" r:id="rId7"/>
    <sheet name="Balance Sheet" sheetId="8" r:id="rId8"/>
    <sheet name="Income Statement" sheetId="9" r:id="rId9"/>
    <sheet name="Stmt of Shareholders' Equity" sheetId="10" r:id="rId10"/>
  </sheets>
  <definedNames>
    <definedName name="_xlnm.Print_Area" localSheetId="7">'Balance Sheet'!$A$1:$J$35</definedName>
    <definedName name="_xlnm.Print_Area" localSheetId="8">'Income Statement'!$A$1:$D$25</definedName>
    <definedName name="_xlnm.Print_Area" localSheetId="9">'Stmt of Shareholders'' Equity'!#REF!</definedName>
  </definedNames>
  <calcPr fullCalcOnLoad="1"/>
</workbook>
</file>

<file path=xl/sharedStrings.xml><?xml version="1.0" encoding="utf-8"?>
<sst xmlns="http://schemas.openxmlformats.org/spreadsheetml/2006/main" count="294" uniqueCount="121">
  <si>
    <t>Current Liabilities</t>
  </si>
  <si>
    <t>ASSETS</t>
  </si>
  <si>
    <t>Property, Plant, &amp; Equipment</t>
  </si>
  <si>
    <t>Less: Accumulated Depreciation</t>
  </si>
  <si>
    <t>Current Assets</t>
  </si>
  <si>
    <t>Total Assets</t>
  </si>
  <si>
    <t xml:space="preserve">     Long-term Notes Payable</t>
  </si>
  <si>
    <t xml:space="preserve">     Other Long-term Liabilities</t>
  </si>
  <si>
    <t>LIABILITIES</t>
  </si>
  <si>
    <t>STOCKHOLDERS' EQUITY</t>
  </si>
  <si>
    <t>Common Stock</t>
  </si>
  <si>
    <t>YEAR 2000</t>
  </si>
  <si>
    <t>YEAR 2001</t>
  </si>
  <si>
    <t>YEAR 2002</t>
  </si>
  <si>
    <t>Total Liabilities and Stockholders' Equity</t>
  </si>
  <si>
    <t>HOW CRAFTY</t>
  </si>
  <si>
    <t>2000-2002</t>
  </si>
  <si>
    <t>Comparative Balance Sheet</t>
  </si>
  <si>
    <t>Additional Paid-in Capital</t>
  </si>
  <si>
    <t>Income Statement</t>
  </si>
  <si>
    <t>Sales</t>
  </si>
  <si>
    <t>Cost of Goods Sold</t>
  </si>
  <si>
    <t>Gross Profit</t>
  </si>
  <si>
    <t>Pre-opening Expenses</t>
  </si>
  <si>
    <t>Selling and Administrative Expenses</t>
  </si>
  <si>
    <t>Depreciation &amp; Amortization</t>
  </si>
  <si>
    <t>Interest Expense</t>
  </si>
  <si>
    <t>Income Tax Expense</t>
  </si>
  <si>
    <t>Total Operating Expense</t>
  </si>
  <si>
    <t>Legal Settlement Expense</t>
  </si>
  <si>
    <t>Equity gain (loss) in .com</t>
  </si>
  <si>
    <t>Net Income</t>
  </si>
  <si>
    <t>Retained Earnings *</t>
  </si>
  <si>
    <t>Net Income(loss) From Operations</t>
  </si>
  <si>
    <t>Difference</t>
  </si>
  <si>
    <t>YEAR 1999</t>
  </si>
  <si>
    <t>Statement of Cash Flows</t>
  </si>
  <si>
    <t>How Crafty</t>
  </si>
  <si>
    <t>OPERATING ACTIVITIES</t>
  </si>
  <si>
    <t>Adjustments to Net Income</t>
  </si>
  <si>
    <t xml:space="preserve">     Depreciation</t>
  </si>
  <si>
    <t>Cash provided by operating activities</t>
  </si>
  <si>
    <t>INVESTING ACTIVITIES</t>
  </si>
  <si>
    <t>Cash provided by investing activities</t>
  </si>
  <si>
    <t>FINANCING ACTIVITIES</t>
  </si>
  <si>
    <t>Net increase in cash</t>
  </si>
  <si>
    <t>Cash at beginning of period</t>
  </si>
  <si>
    <t>Cash at end of period</t>
  </si>
  <si>
    <t>Cash provided by financing activities</t>
  </si>
  <si>
    <t>Retained Earnings</t>
  </si>
  <si>
    <t>Equity loss in .com</t>
  </si>
  <si>
    <t>Treasury Stock</t>
  </si>
  <si>
    <t xml:space="preserve">     Increase (decrease) in inventory</t>
  </si>
  <si>
    <t xml:space="preserve">     Increase (decrease) in accounts payable</t>
  </si>
  <si>
    <t xml:space="preserve">     Increase (decrease) in prepaid expenses</t>
  </si>
  <si>
    <t xml:space="preserve">     Increase (decrease) in accounts receivable</t>
  </si>
  <si>
    <t xml:space="preserve">     Increase (decrease) in accrued liability</t>
  </si>
  <si>
    <t xml:space="preserve">     Gain on sale of PPE</t>
  </si>
  <si>
    <t xml:space="preserve">     Less: Purchase of PPE</t>
  </si>
  <si>
    <t xml:space="preserve">     Less: Purchase of intangible assets</t>
  </si>
  <si>
    <t>Verify</t>
  </si>
  <si>
    <t>Trend %</t>
  </si>
  <si>
    <t>Trend Analysis: Balance Sheet</t>
  </si>
  <si>
    <t>Trend Analyss: Income Statement</t>
  </si>
  <si>
    <t>%</t>
  </si>
  <si>
    <t>Common-Sized Analysis: Balance Sheet</t>
  </si>
  <si>
    <t>Common-Sized Analyss: Income Statement</t>
  </si>
  <si>
    <t>http://www.plunkettresearchonline.com/Statistics/Default.aspx?Industry=4</t>
  </si>
  <si>
    <t>Sale of Treasury Stock</t>
  </si>
  <si>
    <t>Click once on link below for Plunkett Research to view 2000-2002 industry analysis information</t>
  </si>
  <si>
    <t>Click once on the link below for Reuters to view current industry analysis information</t>
  </si>
  <si>
    <t>http://www.investor.reuters.com/IndustryCenter.aspx?industry=RTNONA&amp;target=%2findustries%2findhighlights%2findustrycenter</t>
  </si>
  <si>
    <t>Click once on the link below for Reuters to view comparison to Michaels Craft Store</t>
  </si>
  <si>
    <t>http://today.reuters.com/stocks/overview.aspx?country=US&amp;ticker=MIK.N&amp;mxid=100089351&amp;coname=MICHAELS+STORES+INC&amp;cotype=1</t>
  </si>
  <si>
    <t>Click once on the link below for yahoo finance to view Michaels Craft Store competitors and current industry information</t>
  </si>
  <si>
    <t>http://finance.yahoo.com/q/co?s=MIK</t>
  </si>
  <si>
    <t>A retailer of craft and hobby materials</t>
  </si>
  <si>
    <t>(numbers in thousands)</t>
  </si>
  <si>
    <t>December 31</t>
  </si>
  <si>
    <t>Account Balances:</t>
  </si>
  <si>
    <t>Accounts Payable</t>
  </si>
  <si>
    <t>Accrued Liabilities</t>
  </si>
  <si>
    <t>Accumulated Depreciation</t>
  </si>
  <si>
    <t>Cash</t>
  </si>
  <si>
    <t>Deprecation &amp; Amortization</t>
  </si>
  <si>
    <t>Gain (Loss) on Sale</t>
  </si>
  <si>
    <t>Intangible Assets, net</t>
  </si>
  <si>
    <t>Inventory</t>
  </si>
  <si>
    <t>Investment in .com</t>
  </si>
  <si>
    <t>Long-term Notes Payable</t>
  </si>
  <si>
    <t>Other Long-term Liabilities</t>
  </si>
  <si>
    <t>Other Noncurrent Assets</t>
  </si>
  <si>
    <t>Prepaid Expenses &amp; other Current Assets</t>
  </si>
  <si>
    <t>Receivables</t>
  </si>
  <si>
    <t>?</t>
  </si>
  <si>
    <t>Sales Revenue</t>
  </si>
  <si>
    <t>Additional Information:</t>
  </si>
  <si>
    <t>Ending Inventory LCM writedown (included in S&amp;A expenses)</t>
  </si>
  <si>
    <t>Property, Plant, &amp; Equipment Sold</t>
  </si>
  <si>
    <t>Cash Proceeds</t>
  </si>
  <si>
    <t>Original Cost</t>
  </si>
  <si>
    <t>Amortization (included in Depreciation &amp; Amortization Expense)</t>
  </si>
  <si>
    <t>Treasury Stock Sold at cost</t>
  </si>
  <si>
    <t>Weighted Average Common Shares Outstanding</t>
  </si>
  <si>
    <t>GIVEN DATA</t>
  </si>
  <si>
    <t xml:space="preserve">     Less: Purchase of other noncurrent assets</t>
  </si>
  <si>
    <t>(Gain) loss on Sale</t>
  </si>
  <si>
    <t>Earnings Per Share</t>
  </si>
  <si>
    <t>Statement of Stockholders' Equity</t>
  </si>
  <si>
    <t>Total Equity</t>
  </si>
  <si>
    <t>Sale of Common Stock</t>
  </si>
  <si>
    <t>Purchase Treasury Stock</t>
  </si>
  <si>
    <t>Beginning Balance, December 31, 1999</t>
  </si>
  <si>
    <t>Beginning Balance, December 31, 2000</t>
  </si>
  <si>
    <t>Beginning Balance, December 31, 2001</t>
  </si>
  <si>
    <t>Beginning Balance, December 31, 2002</t>
  </si>
  <si>
    <t>PPE, net</t>
  </si>
  <si>
    <t>Total Current Assets</t>
  </si>
  <si>
    <t>Total Current Liabilities</t>
  </si>
  <si>
    <t>Total Liabilities</t>
  </si>
  <si>
    <t>I am completely stumped on what I'm missing to make the SCF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</si>
</sst>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0" borderId="0" xfId="15" applyNumberFormat="1" applyAlignment="1">
      <alignment/>
    </xf>
    <xf numFmtId="0" fontId="3" fillId="0" borderId="0" xfId="0" applyFont="1" applyAlignment="1">
      <alignment/>
    </xf>
    <xf numFmtId="164" fontId="0" fillId="0" borderId="0" xfId="15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7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3"/>
    </xf>
    <xf numFmtId="0" fontId="4" fillId="0" borderId="0" xfId="2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8" fillId="3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unkettresearchonline.com/Statistics/Default.aspx?Industry=4" TargetMode="External" /><Relationship Id="rId2" Type="http://schemas.openxmlformats.org/officeDocument/2006/relationships/hyperlink" Target="http://www.investor.reuters.com/IndustryCenter.aspx?industry=RTNONA&amp;target=%2findustries%2findhighlights%2findustrycenter" TargetMode="External" /><Relationship Id="rId3" Type="http://schemas.openxmlformats.org/officeDocument/2006/relationships/hyperlink" Target="http://today.reuters.com/stocks/overview.aspx?country=US&amp;ticker=MIK.N&amp;mxid=100089351&amp;coname=MICHAELS+STORES+INC&amp;cotype=1" TargetMode="External" /><Relationship Id="rId4" Type="http://schemas.openxmlformats.org/officeDocument/2006/relationships/hyperlink" Target="http://finance.yahoo.com/q/co?s=MIK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workbookViewId="0" topLeftCell="A1">
      <selection activeCell="A18" sqref="A18"/>
    </sheetView>
  </sheetViews>
  <sheetFormatPr defaultColWidth="9.140625" defaultRowHeight="12.75"/>
  <sheetData>
    <row r="2" ht="12.75">
      <c r="A2" t="s">
        <v>69</v>
      </c>
    </row>
    <row r="4" spans="1:7" ht="12.75">
      <c r="A4" s="30" t="s">
        <v>67</v>
      </c>
      <c r="B4" s="31"/>
      <c r="C4" s="31"/>
      <c r="D4" s="31"/>
      <c r="E4" s="31"/>
      <c r="F4" s="31"/>
      <c r="G4" s="31"/>
    </row>
    <row r="6" ht="12.75">
      <c r="A6" t="s">
        <v>70</v>
      </c>
    </row>
    <row r="8" spans="1:12" ht="12.75">
      <c r="A8" s="30" t="s">
        <v>71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ht="12.75">
      <c r="A10" t="s">
        <v>72</v>
      </c>
    </row>
    <row r="12" spans="1:13" ht="12.75">
      <c r="A12" s="30" t="s">
        <v>73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4" ht="12.75">
      <c r="A14" t="s">
        <v>74</v>
      </c>
    </row>
    <row r="16" spans="1:4" ht="12.75">
      <c r="A16" s="30" t="s">
        <v>75</v>
      </c>
      <c r="B16" s="30"/>
      <c r="C16" s="30"/>
      <c r="D16" s="30"/>
    </row>
  </sheetData>
  <mergeCells count="4">
    <mergeCell ref="A4:G4"/>
    <mergeCell ref="A8:L8"/>
    <mergeCell ref="A12:M12"/>
    <mergeCell ref="A16:D16"/>
  </mergeCells>
  <hyperlinks>
    <hyperlink ref="A4" r:id="rId1" display="http://www.plunkettresearchonline.com/Statistics/Default.aspx?Industry=4"/>
    <hyperlink ref="A8" r:id="rId2" display="http://www.investor.reuters.com/IndustryCenter.aspx?industry=RTNONA&amp;target=%2findustries%2findhighlights%2findustrycenter"/>
    <hyperlink ref="A12" r:id="rId3" display="http://today.reuters.com/stocks/overview.aspx?country=US&amp;ticker=MIK.N&amp;mxid=100089351&amp;coname=MICHAELS+STORES+INC&amp;cotype=1"/>
    <hyperlink ref="A16" r:id="rId4" display="http://finance.yahoo.com/q/co?s=MIK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20" sqref="A20"/>
    </sheetView>
  </sheetViews>
  <sheetFormatPr defaultColWidth="9.140625" defaultRowHeight="12.75"/>
  <cols>
    <col min="1" max="1" width="34.57421875" style="0" bestFit="1" customWidth="1"/>
    <col min="2" max="2" width="14.00390625" style="0" bestFit="1" customWidth="1"/>
    <col min="3" max="3" width="22.140625" style="0" bestFit="1" customWidth="1"/>
    <col min="4" max="4" width="16.28125" style="0" bestFit="1" customWidth="1"/>
    <col min="5" max="5" width="13.7109375" style="0" bestFit="1" customWidth="1"/>
    <col min="6" max="6" width="10.8515625" style="0" bestFit="1" customWidth="1"/>
    <col min="7" max="7" width="13.140625" style="0" bestFit="1" customWidth="1"/>
  </cols>
  <sheetData>
    <row r="1" spans="1:9" ht="12.75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108</v>
      </c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16</v>
      </c>
      <c r="B3" s="4"/>
      <c r="C3" s="4"/>
      <c r="D3" s="4"/>
      <c r="E3" s="4"/>
      <c r="F3" s="4"/>
      <c r="G3" s="4"/>
      <c r="H3" s="4"/>
      <c r="I3" s="4"/>
    </row>
    <row r="5" spans="2:6" ht="12.75">
      <c r="B5" t="s">
        <v>10</v>
      </c>
      <c r="C5" t="s">
        <v>18</v>
      </c>
      <c r="D5" t="s">
        <v>49</v>
      </c>
      <c r="E5" t="s">
        <v>51</v>
      </c>
      <c r="F5" t="s">
        <v>109</v>
      </c>
    </row>
    <row r="6" spans="1:6" ht="12.75">
      <c r="A6" s="36" t="s">
        <v>112</v>
      </c>
      <c r="B6">
        <v>69</v>
      </c>
      <c r="C6">
        <v>523517</v>
      </c>
      <c r="D6">
        <v>155203</v>
      </c>
      <c r="E6">
        <v>0</v>
      </c>
      <c r="F6" s="15">
        <f>SUM(B6:E6)</f>
        <v>678789</v>
      </c>
    </row>
    <row r="7" spans="1:6" ht="12.75">
      <c r="A7" s="36" t="s">
        <v>31</v>
      </c>
      <c r="D7">
        <v>124498</v>
      </c>
      <c r="F7">
        <f>SUM(B7:E7)</f>
        <v>124498</v>
      </c>
    </row>
    <row r="8" spans="1:6" ht="12.75">
      <c r="A8" s="36" t="s">
        <v>110</v>
      </c>
      <c r="B8">
        <v>1</v>
      </c>
      <c r="C8">
        <v>131067</v>
      </c>
      <c r="F8">
        <f>SUM(B8:E8)</f>
        <v>131068</v>
      </c>
    </row>
    <row r="9" spans="1:6" ht="12.75">
      <c r="A9" s="36" t="s">
        <v>111</v>
      </c>
      <c r="B9" s="1"/>
      <c r="C9" s="1"/>
      <c r="D9" s="1"/>
      <c r="E9" s="1">
        <v>87995</v>
      </c>
      <c r="F9" s="1">
        <v>-87995</v>
      </c>
    </row>
    <row r="10" spans="1:6" ht="12.75">
      <c r="A10" s="36" t="s">
        <v>113</v>
      </c>
      <c r="B10">
        <f>SUM(B6:B9)</f>
        <v>70</v>
      </c>
      <c r="C10">
        <f>SUM(C6:C9)</f>
        <v>654584</v>
      </c>
      <c r="D10">
        <f>SUM(D6:D9)</f>
        <v>279701</v>
      </c>
      <c r="E10">
        <f>SUM(E6:E9)</f>
        <v>87995</v>
      </c>
      <c r="F10" s="15">
        <f>SUM(F6:F9)</f>
        <v>846360</v>
      </c>
    </row>
    <row r="11" spans="1:6" ht="12.75">
      <c r="A11" s="36" t="s">
        <v>31</v>
      </c>
      <c r="D11">
        <v>-51966</v>
      </c>
      <c r="F11">
        <f>SUM(B11:E11)</f>
        <v>-51966</v>
      </c>
    </row>
    <row r="12" spans="1:6" ht="12.75">
      <c r="A12" s="36" t="s">
        <v>110</v>
      </c>
      <c r="B12">
        <v>1</v>
      </c>
      <c r="C12">
        <v>18538</v>
      </c>
      <c r="F12">
        <f>SUM(B12:E12)</f>
        <v>18539</v>
      </c>
    </row>
    <row r="13" spans="1:6" ht="12.75">
      <c r="A13" s="36" t="s">
        <v>111</v>
      </c>
      <c r="B13" s="1"/>
      <c r="C13" s="1"/>
      <c r="D13" s="1"/>
      <c r="E13" s="1">
        <v>35256</v>
      </c>
      <c r="F13" s="1">
        <v>-35256</v>
      </c>
    </row>
    <row r="14" spans="1:6" ht="12.75">
      <c r="A14" s="36" t="s">
        <v>114</v>
      </c>
      <c r="B14">
        <f>SUM(B10:B13)</f>
        <v>71</v>
      </c>
      <c r="C14">
        <f>SUM(C10:C13)</f>
        <v>673122</v>
      </c>
      <c r="D14">
        <f>SUM(D10:D13)</f>
        <v>227735</v>
      </c>
      <c r="E14">
        <f>SUM(E10:E13)</f>
        <v>123251</v>
      </c>
      <c r="F14">
        <f>SUM(B14+C14+D14-E14)</f>
        <v>777677</v>
      </c>
    </row>
    <row r="15" spans="1:6" ht="12.75">
      <c r="A15" s="36" t="s">
        <v>31</v>
      </c>
      <c r="D15">
        <v>63967</v>
      </c>
      <c r="F15">
        <f>SUM(B15:E15)</f>
        <v>63967</v>
      </c>
    </row>
    <row r="16" spans="1:6" ht="12.75">
      <c r="A16" s="36" t="s">
        <v>110</v>
      </c>
      <c r="B16">
        <v>2</v>
      </c>
      <c r="C16">
        <v>54893</v>
      </c>
      <c r="F16">
        <f>SUM(B16:E16)</f>
        <v>54895</v>
      </c>
    </row>
    <row r="17" spans="1:6" ht="12.75">
      <c r="A17" s="36" t="s">
        <v>68</v>
      </c>
      <c r="E17">
        <v>-4329</v>
      </c>
      <c r="F17">
        <v>4329</v>
      </c>
    </row>
    <row r="18" spans="1:6" ht="12.75">
      <c r="A18" s="36" t="s">
        <v>111</v>
      </c>
      <c r="B18" s="1"/>
      <c r="C18" s="1"/>
      <c r="D18" s="1"/>
      <c r="E18" s="1">
        <v>12758</v>
      </c>
      <c r="F18" s="1">
        <v>-12758</v>
      </c>
    </row>
    <row r="19" spans="1:6" ht="12.75">
      <c r="A19" s="36" t="s">
        <v>115</v>
      </c>
      <c r="B19">
        <f>SUM(B14:B18)</f>
        <v>73</v>
      </c>
      <c r="C19">
        <f>SUM(C14:C18)</f>
        <v>728015</v>
      </c>
      <c r="D19">
        <f>SUM(D14:D18)</f>
        <v>291702</v>
      </c>
      <c r="E19">
        <f>SUM(E14:E18)</f>
        <v>131680</v>
      </c>
      <c r="F19">
        <f>SUM(F14:F18)</f>
        <v>888110</v>
      </c>
    </row>
  </sheetData>
  <printOptions gridLines="1"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26" sqref="A26"/>
    </sheetView>
  </sheetViews>
  <sheetFormatPr defaultColWidth="9.140625" defaultRowHeight="12.75"/>
  <cols>
    <col min="1" max="1" width="31.8515625" style="0" bestFit="1" customWidth="1"/>
    <col min="2" max="2" width="10.421875" style="0" bestFit="1" customWidth="1"/>
    <col min="3" max="3" width="7.7109375" style="0" customWidth="1"/>
    <col min="4" max="4" width="10.421875" style="0" bestFit="1" customWidth="1"/>
    <col min="5" max="5" width="7.7109375" style="0" customWidth="1"/>
    <col min="6" max="6" width="10.421875" style="0" bestFit="1" customWidth="1"/>
    <col min="7" max="7" width="6.7109375" style="0" customWidth="1"/>
  </cols>
  <sheetData>
    <row r="1" spans="1:6" ht="12.75">
      <c r="A1" s="32" t="s">
        <v>15</v>
      </c>
      <c r="B1" s="32"/>
      <c r="C1" s="32"/>
      <c r="D1" s="32"/>
      <c r="E1" s="32"/>
      <c r="F1" s="32"/>
    </row>
    <row r="2" spans="1:6" ht="12.75">
      <c r="A2" s="32" t="s">
        <v>66</v>
      </c>
      <c r="B2" s="32"/>
      <c r="C2" s="32"/>
      <c r="D2" s="32"/>
      <c r="E2" s="32"/>
      <c r="F2" s="32"/>
    </row>
    <row r="3" spans="1:6" ht="12.75">
      <c r="A3" s="32" t="s">
        <v>16</v>
      </c>
      <c r="B3" s="32"/>
      <c r="C3" s="32"/>
      <c r="D3" s="32"/>
      <c r="E3" s="32"/>
      <c r="F3" s="32"/>
    </row>
    <row r="5" spans="2:7" ht="12.75">
      <c r="B5" s="7" t="s">
        <v>13</v>
      </c>
      <c r="C5" s="7" t="s">
        <v>64</v>
      </c>
      <c r="D5" s="7" t="s">
        <v>12</v>
      </c>
      <c r="E5" s="7" t="s">
        <v>64</v>
      </c>
      <c r="F5" s="7" t="s">
        <v>11</v>
      </c>
      <c r="G5" s="7" t="s">
        <v>64</v>
      </c>
    </row>
    <row r="7" spans="1:7" ht="12.75">
      <c r="A7" t="s">
        <v>20</v>
      </c>
      <c r="B7">
        <v>4870390</v>
      </c>
      <c r="C7" s="21">
        <v>1</v>
      </c>
      <c r="D7">
        <v>4375804</v>
      </c>
      <c r="E7" s="21">
        <v>1</v>
      </c>
      <c r="F7">
        <v>3486043</v>
      </c>
      <c r="G7" s="21">
        <v>1</v>
      </c>
    </row>
    <row r="8" spans="1:7" ht="12.75">
      <c r="A8" t="s">
        <v>21</v>
      </c>
      <c r="B8">
        <v>3560038</v>
      </c>
      <c r="C8" s="21">
        <f>SUM(B8/B7)</f>
        <v>0.7309554265674822</v>
      </c>
      <c r="D8">
        <v>3169724</v>
      </c>
      <c r="E8" s="21">
        <f>SUM(D8/D7)</f>
        <v>0.7243752233875191</v>
      </c>
      <c r="F8">
        <v>2483729</v>
      </c>
      <c r="G8" s="21">
        <f>SUM(F8/F7)</f>
        <v>0.7124780159051395</v>
      </c>
    </row>
    <row r="10" spans="1:7" ht="12.75">
      <c r="A10" t="s">
        <v>22</v>
      </c>
      <c r="B10">
        <f>SUM(B7-B8)</f>
        <v>1310352</v>
      </c>
      <c r="C10" s="21">
        <f>SUM(B10/B7)</f>
        <v>0.2690445734325177</v>
      </c>
      <c r="D10">
        <f>SUM(D7-D8)</f>
        <v>1206080</v>
      </c>
      <c r="E10" s="21">
        <f>SUM(D10/D7)</f>
        <v>0.2756247766124808</v>
      </c>
      <c r="F10">
        <f>SUM(F7-F8)</f>
        <v>1002314</v>
      </c>
      <c r="G10" s="21">
        <f>SUM(F10/F7)</f>
        <v>0.28752198409486057</v>
      </c>
    </row>
    <row r="12" spans="1:7" ht="12.75">
      <c r="A12" t="s">
        <v>23</v>
      </c>
      <c r="B12">
        <v>7959</v>
      </c>
      <c r="C12" s="21">
        <f>SUM(B12/B7)</f>
        <v>0.0016341607140290613</v>
      </c>
      <c r="D12">
        <v>7669</v>
      </c>
      <c r="E12" s="21">
        <f>SUM(D12/D7)</f>
        <v>0.0017525922093402722</v>
      </c>
      <c r="F12">
        <v>6801</v>
      </c>
      <c r="G12" s="21">
        <f>SUM(F12/F7)</f>
        <v>0.0019509225789813838</v>
      </c>
    </row>
    <row r="13" spans="1:7" ht="12.75">
      <c r="A13" t="s">
        <v>24</v>
      </c>
      <c r="B13">
        <v>904280</v>
      </c>
      <c r="C13" s="21">
        <f>SUM(B13/B7)</f>
        <v>0.18566890947131545</v>
      </c>
      <c r="D13">
        <v>919825</v>
      </c>
      <c r="E13" s="21">
        <f>SUM(D13/D7)</f>
        <v>0.2102070842295496</v>
      </c>
      <c r="F13">
        <v>651099</v>
      </c>
      <c r="G13" s="21">
        <f>SUM(F13/F7)</f>
        <v>0.1867730834071754</v>
      </c>
    </row>
    <row r="14" spans="1:7" ht="12.75">
      <c r="A14" t="s">
        <v>25</v>
      </c>
      <c r="B14">
        <v>147826</v>
      </c>
      <c r="C14" s="21">
        <f>SUM(B14/B7)</f>
        <v>0.030351984132687526</v>
      </c>
      <c r="D14">
        <v>144760</v>
      </c>
      <c r="E14" s="21">
        <f>SUM(D14/D7)</f>
        <v>0.03308192048821199</v>
      </c>
      <c r="F14">
        <v>112304</v>
      </c>
      <c r="G14" s="21">
        <f>SUM(F14/F7)</f>
        <v>0.032215322645188255</v>
      </c>
    </row>
    <row r="15" spans="1:7" ht="12.75">
      <c r="A15" t="s">
        <v>29</v>
      </c>
      <c r="B15">
        <v>4500</v>
      </c>
      <c r="C15" s="21"/>
      <c r="D15">
        <v>0</v>
      </c>
      <c r="E15" s="21"/>
      <c r="F15">
        <v>0</v>
      </c>
      <c r="G15" s="21"/>
    </row>
    <row r="16" spans="1:7" ht="12.75">
      <c r="A16" t="s">
        <v>26</v>
      </c>
      <c r="B16">
        <v>36334</v>
      </c>
      <c r="C16" s="21">
        <f>SUM(B16/B7)</f>
        <v>0.0074601828600994995</v>
      </c>
      <c r="D16">
        <v>53541</v>
      </c>
      <c r="E16" s="21">
        <f>SUM(D16/D7)</f>
        <v>0.012235694286124333</v>
      </c>
      <c r="F16">
        <v>23765</v>
      </c>
      <c r="G16" s="21">
        <f>SUM(F16/F7)</f>
        <v>0.006817184985956857</v>
      </c>
    </row>
    <row r="17" spans="1:7" ht="12.75">
      <c r="A17" t="s">
        <v>30</v>
      </c>
      <c r="B17" s="6">
        <v>88378</v>
      </c>
      <c r="C17" s="21">
        <f>SUM(B17/B7)</f>
        <v>0.018145980096049803</v>
      </c>
      <c r="D17" s="6">
        <v>103936</v>
      </c>
      <c r="E17" s="21">
        <f>SUM(D17/D7)</f>
        <v>0.023752434981091475</v>
      </c>
      <c r="F17" s="6">
        <v>17047</v>
      </c>
      <c r="G17" s="21">
        <f>SUM(F17/F7)</f>
        <v>0.004890071637096846</v>
      </c>
    </row>
    <row r="18" spans="1:7" ht="12.75">
      <c r="A18" t="s">
        <v>106</v>
      </c>
      <c r="B18" s="6">
        <v>11730</v>
      </c>
      <c r="C18" s="21">
        <f>SUM(B18/B7)</f>
        <v>0.0024084313576530833</v>
      </c>
      <c r="D18" s="6">
        <v>9346</v>
      </c>
      <c r="E18" s="21">
        <f>SUM(D18/D7)</f>
        <v>0.002135836065783568</v>
      </c>
      <c r="F18" s="6">
        <v>-22837</v>
      </c>
      <c r="G18" s="21">
        <f>SUM(F18/F7)</f>
        <v>-0.006550980581708258</v>
      </c>
    </row>
    <row r="19" spans="1:7" ht="12.75">
      <c r="A19" t="s">
        <v>27</v>
      </c>
      <c r="B19" s="6">
        <v>45378</v>
      </c>
      <c r="C19" s="21">
        <f>SUM(B19/B7)</f>
        <v>0.009317118341652312</v>
      </c>
      <c r="D19" s="6">
        <v>18969</v>
      </c>
      <c r="E19" s="21">
        <f>SUM(D19/D7)</f>
        <v>0.004334974784062541</v>
      </c>
      <c r="F19" s="6">
        <v>89637</v>
      </c>
      <c r="G19" s="21">
        <f>SUM(F19/F7)</f>
        <v>0.025713107956499677</v>
      </c>
    </row>
    <row r="20" spans="1:7" ht="12.75">
      <c r="A20" t="s">
        <v>28</v>
      </c>
      <c r="B20">
        <f>SUM(B12:B19)</f>
        <v>1246385</v>
      </c>
      <c r="C20" s="21">
        <f>SUM(B20/B7)</f>
        <v>0.25591071762220274</v>
      </c>
      <c r="D20">
        <f>SUM(D12:D19)</f>
        <v>1258046</v>
      </c>
      <c r="E20" s="21">
        <f>SUM(D20/D7)</f>
        <v>0.2875005370441638</v>
      </c>
      <c r="F20">
        <f>SUM(F12:F19)</f>
        <v>877816</v>
      </c>
      <c r="G20" s="21">
        <f>SUM(F20/F7)</f>
        <v>0.2518087126291902</v>
      </c>
    </row>
    <row r="22" spans="1:7" ht="12.75">
      <c r="A22" t="s">
        <v>33</v>
      </c>
      <c r="B22">
        <f>SUM(B10-B20)</f>
        <v>63967</v>
      </c>
      <c r="C22" s="21">
        <f>SUM(B22/B7)</f>
        <v>0.013133855810314985</v>
      </c>
      <c r="D22">
        <f>SUM(D10-D20)</f>
        <v>-51966</v>
      </c>
      <c r="E22" s="21">
        <f>SUM(D22/D7)</f>
        <v>-0.011875760431682954</v>
      </c>
      <c r="F22">
        <f>SUM(F10-F20)</f>
        <v>124498</v>
      </c>
      <c r="G22" s="21">
        <f>SUM(F22/F7)</f>
        <v>0.03571327146567039</v>
      </c>
    </row>
    <row r="24" spans="1:7" ht="12.75">
      <c r="A24" t="s">
        <v>103</v>
      </c>
      <c r="B24">
        <v>66939</v>
      </c>
      <c r="C24" s="21">
        <f>SUM(B24/B7)</f>
        <v>0.01374407388320032</v>
      </c>
      <c r="D24">
        <v>64341</v>
      </c>
      <c r="E24" s="21">
        <f>SUM(D24/D7)</f>
        <v>0.014703812145150926</v>
      </c>
      <c r="F24">
        <v>69005</v>
      </c>
      <c r="G24" s="21">
        <f>SUM(F24/F7)</f>
        <v>0.019794649693076077</v>
      </c>
    </row>
    <row r="25" spans="1:7" ht="12.75">
      <c r="A25" t="s">
        <v>107</v>
      </c>
      <c r="B25">
        <v>0.96</v>
      </c>
      <c r="C25" s="21">
        <f>SUM(B25/B7)</f>
        <v>1.9710947172608353E-07</v>
      </c>
      <c r="D25">
        <v>-0.81</v>
      </c>
      <c r="E25" s="21">
        <f>SUM(D25/D7)</f>
        <v>-1.8510883942699446E-07</v>
      </c>
      <c r="F25" s="35">
        <v>1.8</v>
      </c>
      <c r="G25" s="21">
        <f>SUM(F25/F7)</f>
        <v>5.16344749620128E-07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">
      <selection activeCell="A36" sqref="A36"/>
    </sheetView>
  </sheetViews>
  <sheetFormatPr defaultColWidth="9.140625" defaultRowHeight="12.75"/>
  <cols>
    <col min="1" max="1" width="39.57421875" style="0" bestFit="1" customWidth="1"/>
    <col min="2" max="2" width="10.421875" style="0" bestFit="1" customWidth="1"/>
    <col min="4" max="4" width="10.421875" style="0" bestFit="1" customWidth="1"/>
    <col min="6" max="6" width="10.421875" style="0" bestFit="1" customWidth="1"/>
  </cols>
  <sheetData>
    <row r="1" spans="1:10" ht="12.7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 t="s">
        <v>65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5" spans="2:7" ht="12.75">
      <c r="B5" s="7" t="s">
        <v>13</v>
      </c>
      <c r="C5" s="7" t="s">
        <v>64</v>
      </c>
      <c r="D5" s="7" t="s">
        <v>12</v>
      </c>
      <c r="E5" s="7" t="s">
        <v>64</v>
      </c>
      <c r="F5" s="7" t="s">
        <v>11</v>
      </c>
      <c r="G5" s="7" t="s">
        <v>64</v>
      </c>
    </row>
    <row r="6" spans="1:6" ht="12.75">
      <c r="A6" s="4" t="s">
        <v>1</v>
      </c>
      <c r="B6" s="4"/>
      <c r="C6" s="4"/>
      <c r="D6" s="4"/>
      <c r="E6" s="4"/>
      <c r="F6" s="4"/>
    </row>
    <row r="7" ht="12.75">
      <c r="A7" t="s">
        <v>4</v>
      </c>
    </row>
    <row r="8" spans="1:7" ht="12.75">
      <c r="A8" t="s">
        <v>83</v>
      </c>
      <c r="B8">
        <v>108218</v>
      </c>
      <c r="C8" s="21">
        <f>SUM(B8/B19)</f>
        <v>0.04125387882068603</v>
      </c>
      <c r="D8">
        <v>26003</v>
      </c>
      <c r="E8" s="21">
        <f>SUM(D8/D19)</f>
        <v>0.010167446341627449</v>
      </c>
      <c r="F8">
        <v>24247</v>
      </c>
      <c r="G8" s="21">
        <f>SUM(F8/F19)</f>
        <v>0.010045194467955178</v>
      </c>
    </row>
    <row r="9" spans="1:7" ht="12.75">
      <c r="A9" t="s">
        <v>93</v>
      </c>
      <c r="B9">
        <v>98570</v>
      </c>
      <c r="C9" s="21">
        <f>SUM(B9/B19)</f>
        <v>0.037575956267488046</v>
      </c>
      <c r="D9">
        <v>84505</v>
      </c>
      <c r="E9" s="21">
        <f>SUM(D9/D19)</f>
        <v>0.033042343310357554</v>
      </c>
      <c r="F9">
        <v>58240</v>
      </c>
      <c r="G9" s="21">
        <f>SUM(F9/F19)</f>
        <v>0.024128021025846894</v>
      </c>
    </row>
    <row r="10" spans="1:7" ht="12.75">
      <c r="A10" t="s">
        <v>87</v>
      </c>
      <c r="B10">
        <v>1285005</v>
      </c>
      <c r="C10" s="21">
        <f>SUM(B10/B19)</f>
        <v>0.4898578845845945</v>
      </c>
      <c r="D10">
        <v>1238618</v>
      </c>
      <c r="E10" s="21">
        <f>SUM(D10/D19)</f>
        <v>0.4843126582615047</v>
      </c>
      <c r="F10">
        <v>1102453</v>
      </c>
      <c r="G10" s="21">
        <f>SUM(F10/F19)</f>
        <v>0.45673092657980746</v>
      </c>
    </row>
    <row r="11" spans="1:7" ht="12.75">
      <c r="A11" t="s">
        <v>92</v>
      </c>
      <c r="B11" s="1">
        <v>99201</v>
      </c>
      <c r="C11" s="21">
        <f>SUM(B11/B19)</f>
        <v>0.037816500331653465</v>
      </c>
      <c r="D11" s="1">
        <v>106127</v>
      </c>
      <c r="E11" s="21">
        <f>SUM(D11/D19)</f>
        <v>0.04149677259923456</v>
      </c>
      <c r="F11" s="1">
        <v>56579</v>
      </c>
      <c r="G11" s="21">
        <f>SUM(F11/F19)</f>
        <v>0.023439891854762904</v>
      </c>
    </row>
    <row r="12" spans="1:7" ht="12.75">
      <c r="A12" t="s">
        <v>117</v>
      </c>
      <c r="B12">
        <f>SUM(B8:B11)</f>
        <v>1590994</v>
      </c>
      <c r="C12" s="21">
        <f>SUM(B12/B23)</f>
        <v>2.288264939219082</v>
      </c>
      <c r="D12">
        <f>SUM(D8:D11)</f>
        <v>1455253</v>
      </c>
      <c r="E12" s="21">
        <f>SUM(D12/D23)</f>
        <v>2.500112528454237</v>
      </c>
      <c r="F12">
        <f>SUM(F8:F11)</f>
        <v>1241519</v>
      </c>
      <c r="G12" s="21">
        <f>SUM(F12/F23)</f>
        <v>2.071352539974907</v>
      </c>
    </row>
    <row r="13" spans="1:7" ht="12.75">
      <c r="A13" t="s">
        <v>2</v>
      </c>
      <c r="B13">
        <v>1270706</v>
      </c>
      <c r="C13" s="21">
        <f>SUM(B13/B24)</f>
        <v>2.8558784925743463</v>
      </c>
      <c r="D13">
        <v>1121980</v>
      </c>
      <c r="E13" s="21">
        <f>SUM(D13/D24)</f>
        <v>3.178413597733711</v>
      </c>
      <c r="F13">
        <v>986127</v>
      </c>
      <c r="G13" s="21">
        <f>SUM(F13/F24)</f>
        <v>3.0485416183630885</v>
      </c>
    </row>
    <row r="14" spans="1:7" ht="12.75">
      <c r="A14" t="s">
        <v>3</v>
      </c>
      <c r="B14" s="1">
        <v>-674937</v>
      </c>
      <c r="C14" s="21">
        <f>SUM(B14/B25)</f>
        <v>-0.5919316136772645</v>
      </c>
      <c r="D14" s="1">
        <v>-555760</v>
      </c>
      <c r="E14" s="21">
        <f>SUM(D14/D25)</f>
        <v>-0.5943480469481057</v>
      </c>
      <c r="F14" s="1">
        <v>-418078</v>
      </c>
      <c r="G14" s="21">
        <f>SUM(F14/F25)</f>
        <v>-0.4530287121106224</v>
      </c>
    </row>
    <row r="15" spans="1:7" ht="12.75">
      <c r="A15" t="s">
        <v>116</v>
      </c>
      <c r="B15" s="2">
        <f>SUM(B13:B14)</f>
        <v>595769</v>
      </c>
      <c r="C15" s="21">
        <f>SUM(B15/B19)</f>
        <v>0.2271136237143663</v>
      </c>
      <c r="D15" s="2">
        <f>SUM(D13:D14)</f>
        <v>566220</v>
      </c>
      <c r="E15" s="21">
        <f>SUM(D15/D19)</f>
        <v>0.22139797206308096</v>
      </c>
      <c r="F15" s="2">
        <f>SUM(F13:F14)</f>
        <v>568049</v>
      </c>
      <c r="G15" s="21">
        <f>SUM(F15/F19)</f>
        <v>0.23533479079174627</v>
      </c>
    </row>
    <row r="16" spans="1:7" ht="12.75">
      <c r="A16" t="s">
        <v>88</v>
      </c>
      <c r="B16">
        <v>48217</v>
      </c>
      <c r="C16" s="21">
        <f>SUM(B16/B27)</f>
        <v>0.33052055771102673</v>
      </c>
      <c r="D16">
        <v>136595</v>
      </c>
      <c r="E16" s="21">
        <f>SUM(D16/D27)</f>
        <v>0.7681471567392478</v>
      </c>
      <c r="F16">
        <v>240531</v>
      </c>
      <c r="G16" s="21">
        <f>SUM(F16/F27)</f>
        <v>1.129359564278336</v>
      </c>
    </row>
    <row r="17" spans="1:7" ht="12.75">
      <c r="A17" t="s">
        <v>86</v>
      </c>
      <c r="B17">
        <v>352897</v>
      </c>
      <c r="C17" s="21">
        <f>SUM(B17/B28)</f>
        <v>0.20338595247563554</v>
      </c>
      <c r="D17">
        <v>359192</v>
      </c>
      <c r="E17" s="21">
        <f>SUM(D17/D28)</f>
        <v>0.2018160477671917</v>
      </c>
      <c r="F17">
        <v>298011</v>
      </c>
      <c r="G17" s="21">
        <f>SUM(F17/F28)</f>
        <v>0.19012702951517482</v>
      </c>
    </row>
    <row r="18" spans="1:7" ht="12.75">
      <c r="A18" t="s">
        <v>91</v>
      </c>
      <c r="B18" s="1">
        <v>35343</v>
      </c>
      <c r="C18" s="21">
        <f>SUM(B18/B19)</f>
        <v>0.013473136069410876</v>
      </c>
      <c r="D18" s="1">
        <v>40216</v>
      </c>
      <c r="E18" s="21">
        <f>SUM(D18/D19)</f>
        <v>0.015724878747640253</v>
      </c>
      <c r="F18" s="1">
        <v>65681</v>
      </c>
      <c r="G18" s="21">
        <f>SUM(F18/F19)</f>
        <v>0.02721072371220209</v>
      </c>
    </row>
    <row r="19" spans="1:7" ht="13.5" thickBot="1">
      <c r="A19" t="s">
        <v>5</v>
      </c>
      <c r="B19" s="3">
        <f>SUM(B12,B15:B18)</f>
        <v>2623220</v>
      </c>
      <c r="C19" s="21">
        <v>1</v>
      </c>
      <c r="D19" s="3">
        <f>SUM(D12,D15:D18)</f>
        <v>2557476</v>
      </c>
      <c r="E19" s="21">
        <v>1</v>
      </c>
      <c r="F19" s="3">
        <f>SUM(F12,F15:F18)</f>
        <v>2413791</v>
      </c>
      <c r="G19" s="21">
        <v>1</v>
      </c>
    </row>
    <row r="20" ht="13.5" thickTop="1"/>
    <row r="21" spans="1:6" ht="12.75">
      <c r="A21" s="4" t="s">
        <v>8</v>
      </c>
      <c r="B21" s="4"/>
      <c r="C21" s="4"/>
      <c r="D21" s="4"/>
      <c r="E21" s="4"/>
      <c r="F21" s="4"/>
    </row>
    <row r="22" ht="12.75">
      <c r="A22" t="s">
        <v>0</v>
      </c>
    </row>
    <row r="23" spans="1:7" ht="12.75">
      <c r="A23" t="s">
        <v>80</v>
      </c>
      <c r="B23">
        <v>695284</v>
      </c>
      <c r="C23" s="21">
        <f>SUM(B23/B28)</f>
        <v>0.4007146520969852</v>
      </c>
      <c r="D23">
        <v>582075</v>
      </c>
      <c r="E23" s="21">
        <f>SUM(D23/D28)</f>
        <v>0.32704535736900625</v>
      </c>
      <c r="F23">
        <v>599376</v>
      </c>
      <c r="G23" s="21">
        <f>SUM(F23/F28)</f>
        <v>0.3823938661414761</v>
      </c>
    </row>
    <row r="24" spans="1:7" ht="12.75">
      <c r="A24" t="s">
        <v>81</v>
      </c>
      <c r="B24" s="1">
        <v>444944</v>
      </c>
      <c r="C24" s="21">
        <f>SUM(B24/B28)</f>
        <v>0.2564356150330527</v>
      </c>
      <c r="D24" s="1">
        <v>353000</v>
      </c>
      <c r="E24" s="21">
        <f>SUM(D24/D28)</f>
        <v>0.1983370032233977</v>
      </c>
      <c r="F24" s="1">
        <v>323475</v>
      </c>
      <c r="G24" s="21">
        <f>SUM(F24/F28)</f>
        <v>0.2063727207130649</v>
      </c>
    </row>
    <row r="25" spans="1:7" ht="12.75">
      <c r="A25" t="s">
        <v>118</v>
      </c>
      <c r="B25" s="2">
        <f>SUM(B23:B24)</f>
        <v>1140228</v>
      </c>
      <c r="C25" s="21">
        <f>SUM(B25/B28)</f>
        <v>0.6571502671300379</v>
      </c>
      <c r="D25" s="2">
        <f>SUM(D23:D24)</f>
        <v>935075</v>
      </c>
      <c r="E25" s="21">
        <f>SUM(D25/D28)</f>
        <v>0.525382360592404</v>
      </c>
      <c r="F25" s="2">
        <f>SUM(F23:F24)</f>
        <v>922851</v>
      </c>
      <c r="G25" s="21">
        <f>SUM(F25/F28)</f>
        <v>0.588766586854541</v>
      </c>
    </row>
    <row r="26" spans="1:7" ht="12.75">
      <c r="A26" t="s">
        <v>89</v>
      </c>
      <c r="B26">
        <v>449000</v>
      </c>
      <c r="C26" s="21">
        <f>SUM(B26/B31)</f>
        <v>0.6167455340892701</v>
      </c>
      <c r="D26">
        <v>666900</v>
      </c>
      <c r="E26" s="21">
        <f>SUM(D26/D31)</f>
        <v>0.9907565047643666</v>
      </c>
      <c r="F26">
        <v>431600</v>
      </c>
      <c r="G26" s="21">
        <f>SUM(F26/F31)</f>
        <v>0.6593500604964374</v>
      </c>
    </row>
    <row r="27" spans="1:7" ht="12.75">
      <c r="A27" t="s">
        <v>90</v>
      </c>
      <c r="B27" s="1">
        <v>145882</v>
      </c>
      <c r="C27" s="21">
        <f>SUM(B27/B32)</f>
        <v>0.5001062728400902</v>
      </c>
      <c r="D27" s="1">
        <v>177824</v>
      </c>
      <c r="E27" s="21">
        <f>SUM(D27/D32)</f>
        <v>0.7808373767756384</v>
      </c>
      <c r="F27" s="1">
        <v>212980</v>
      </c>
      <c r="G27" s="21">
        <f>SUM(F27/F32)</f>
        <v>0.7614559833536526</v>
      </c>
    </row>
    <row r="28" spans="1:7" ht="12.75">
      <c r="A28" t="s">
        <v>119</v>
      </c>
      <c r="B28">
        <f>SUM(B25:B27)</f>
        <v>1735110</v>
      </c>
      <c r="C28" s="21">
        <v>1</v>
      </c>
      <c r="D28">
        <f>SUM(D25:D27)</f>
        <v>1779799</v>
      </c>
      <c r="E28" s="21">
        <v>1</v>
      </c>
      <c r="F28">
        <f>SUM(F25:F27)</f>
        <v>1567431</v>
      </c>
      <c r="G28" s="21">
        <v>1</v>
      </c>
    </row>
    <row r="29" spans="1:6" ht="12.75">
      <c r="A29" s="4" t="s">
        <v>9</v>
      </c>
      <c r="B29" s="4"/>
      <c r="C29" s="4"/>
      <c r="D29" s="4"/>
      <c r="E29" s="4"/>
      <c r="F29" s="4"/>
    </row>
    <row r="30" spans="1:7" ht="12.75">
      <c r="A30" t="s">
        <v>10</v>
      </c>
      <c r="B30">
        <v>73</v>
      </c>
      <c r="C30" s="21">
        <f>SUM(B30/B34)</f>
        <v>8.21970251432818E-05</v>
      </c>
      <c r="D30">
        <v>71</v>
      </c>
      <c r="E30" s="21">
        <f>SUM(D30/D34)</f>
        <v>9.129754383889455E-05</v>
      </c>
      <c r="F30">
        <v>70</v>
      </c>
      <c r="G30" s="21">
        <f>SUM(F30/F34)</f>
        <v>8.270712226475731E-05</v>
      </c>
    </row>
    <row r="31" spans="1:7" ht="12.75">
      <c r="A31" t="s">
        <v>18</v>
      </c>
      <c r="B31">
        <v>728015</v>
      </c>
      <c r="C31" s="21">
        <f>SUM(B31/B34)</f>
        <v>0.8197351679409082</v>
      </c>
      <c r="D31">
        <v>673122</v>
      </c>
      <c r="E31" s="21">
        <f>SUM(D31/D34)</f>
        <v>0.8655547225904843</v>
      </c>
      <c r="F31">
        <v>654584</v>
      </c>
      <c r="G31" s="21">
        <f>SUM(F31/F34)</f>
        <v>0.7734108417221985</v>
      </c>
    </row>
    <row r="32" spans="1:7" ht="12.75">
      <c r="A32" t="s">
        <v>32</v>
      </c>
      <c r="B32" s="5">
        <v>291702</v>
      </c>
      <c r="C32" s="21">
        <f>SUM(B32/B34)</f>
        <v>0.3284525565526793</v>
      </c>
      <c r="D32">
        <v>227735</v>
      </c>
      <c r="E32" s="21">
        <f>SUM(D32/D34)</f>
        <v>0.29284008656550214</v>
      </c>
      <c r="F32">
        <v>279701</v>
      </c>
      <c r="G32" s="21">
        <f>SUM(F32/F34)</f>
        <v>0.33047521149392695</v>
      </c>
    </row>
    <row r="33" spans="1:7" ht="12.75">
      <c r="A33" t="s">
        <v>51</v>
      </c>
      <c r="B33" s="5">
        <v>-131680</v>
      </c>
      <c r="C33" s="21">
        <f>SUM(B33/B34)</f>
        <v>-0.14826992151873078</v>
      </c>
      <c r="D33">
        <v>-123251</v>
      </c>
      <c r="E33" s="21">
        <f>SUM(D33/D34)</f>
        <v>-0.15848610669982524</v>
      </c>
      <c r="F33">
        <v>-87995</v>
      </c>
      <c r="G33" s="21">
        <f>SUM(F33/F34)</f>
        <v>-0.10396876033839028</v>
      </c>
    </row>
    <row r="34" spans="1:7" ht="12.75">
      <c r="A34" t="s">
        <v>109</v>
      </c>
      <c r="B34" s="5">
        <f>SUM(B30:B33)</f>
        <v>888110</v>
      </c>
      <c r="C34" s="21">
        <v>1</v>
      </c>
      <c r="D34" s="5">
        <f>SUM(D30:D33)</f>
        <v>777677</v>
      </c>
      <c r="E34" s="21">
        <v>1</v>
      </c>
      <c r="F34" s="5">
        <f>SUM(F30:F33)</f>
        <v>846360</v>
      </c>
      <c r="G34" s="21">
        <v>1</v>
      </c>
    </row>
    <row r="35" spans="1:7" ht="13.5" thickBot="1">
      <c r="A35" t="s">
        <v>14</v>
      </c>
      <c r="B35" s="3">
        <f>SUM(B28,B34)</f>
        <v>2623220</v>
      </c>
      <c r="C35" s="21"/>
      <c r="D35" s="3">
        <f>SUM(D28,D34)</f>
        <v>2557476</v>
      </c>
      <c r="E35" s="21"/>
      <c r="F35" s="3">
        <f>SUM(F28,F34)</f>
        <v>2413791</v>
      </c>
      <c r="G35" s="21"/>
    </row>
    <row r="36" ht="13.5" thickTop="1"/>
  </sheetData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6" sqref="A26"/>
    </sheetView>
  </sheetViews>
  <sheetFormatPr defaultColWidth="9.140625" defaultRowHeight="12.75"/>
  <cols>
    <col min="1" max="1" width="31.8515625" style="0" bestFit="1" customWidth="1"/>
    <col min="2" max="2" width="10.421875" style="0" bestFit="1" customWidth="1"/>
    <col min="3" max="5" width="10.421875" style="0" customWidth="1"/>
    <col min="6" max="6" width="10.421875" style="0" bestFit="1" customWidth="1"/>
    <col min="7" max="7" width="10.421875" style="0" customWidth="1"/>
    <col min="8" max="8" width="10.421875" style="0" bestFit="1" customWidth="1"/>
  </cols>
  <sheetData>
    <row r="1" spans="1:8" ht="12.75">
      <c r="A1" s="32" t="s">
        <v>15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63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16</v>
      </c>
      <c r="B3" s="32"/>
      <c r="C3" s="32"/>
      <c r="D3" s="32"/>
      <c r="E3" s="32"/>
      <c r="F3" s="32"/>
      <c r="G3" s="32"/>
      <c r="H3" s="32"/>
    </row>
    <row r="5" spans="2:7" ht="12.75">
      <c r="B5" s="7" t="s">
        <v>13</v>
      </c>
      <c r="C5" s="7" t="s">
        <v>61</v>
      </c>
      <c r="D5" s="7" t="s">
        <v>12</v>
      </c>
      <c r="E5" s="7" t="s">
        <v>61</v>
      </c>
      <c r="F5" s="7" t="s">
        <v>11</v>
      </c>
      <c r="G5" s="7" t="s">
        <v>61</v>
      </c>
    </row>
    <row r="7" spans="1:7" ht="12.75">
      <c r="A7" t="s">
        <v>20</v>
      </c>
      <c r="B7">
        <v>4870390</v>
      </c>
      <c r="C7" s="21">
        <f>SUM(B7/D7)</f>
        <v>1.1130274573541228</v>
      </c>
      <c r="D7">
        <v>4375804</v>
      </c>
      <c r="E7" s="21">
        <f>SUM(D7/F7)</f>
        <v>1.2552352337593082</v>
      </c>
      <c r="F7">
        <v>3486043</v>
      </c>
      <c r="G7" s="21">
        <v>1</v>
      </c>
    </row>
    <row r="8" spans="1:7" ht="12.75">
      <c r="A8" t="s">
        <v>21</v>
      </c>
      <c r="B8">
        <v>3560038</v>
      </c>
      <c r="C8" s="21">
        <f>SUM(B8/D8)</f>
        <v>1.1231381659728104</v>
      </c>
      <c r="D8">
        <v>3169724</v>
      </c>
      <c r="E8" s="21">
        <f>SUM(D8/F8)</f>
        <v>1.2761955913869831</v>
      </c>
      <c r="F8">
        <v>2483729</v>
      </c>
      <c r="G8" s="21">
        <v>1</v>
      </c>
    </row>
    <row r="10" spans="1:7" ht="12.75">
      <c r="A10" t="s">
        <v>22</v>
      </c>
      <c r="B10">
        <f>SUM(B7-B8)</f>
        <v>1310352</v>
      </c>
      <c r="C10" s="21">
        <f>SUM(B10/D10)</f>
        <v>1.0864552931812153</v>
      </c>
      <c r="D10">
        <f>SUM(D7-D8)</f>
        <v>1206080</v>
      </c>
      <c r="E10" s="21">
        <f>SUM(D10/F10)</f>
        <v>1.2032955740416675</v>
      </c>
      <c r="F10">
        <f>SUM(F7-F8)</f>
        <v>1002314</v>
      </c>
      <c r="G10" s="21">
        <v>1</v>
      </c>
    </row>
    <row r="12" spans="1:7" ht="12.75">
      <c r="A12" t="s">
        <v>23</v>
      </c>
      <c r="B12">
        <v>7959</v>
      </c>
      <c r="C12" s="21">
        <f aca="true" t="shared" si="0" ref="C12:C20">SUM(B12/D12)</f>
        <v>1.0378145781718608</v>
      </c>
      <c r="D12">
        <v>7669</v>
      </c>
      <c r="E12" s="21">
        <f>SUM(D12/F12)</f>
        <v>1.1276282899573593</v>
      </c>
      <c r="F12">
        <v>6801</v>
      </c>
      <c r="G12" s="21">
        <v>1</v>
      </c>
    </row>
    <row r="13" spans="1:7" ht="12.75">
      <c r="A13" t="s">
        <v>24</v>
      </c>
      <c r="B13">
        <v>904280</v>
      </c>
      <c r="C13" s="21">
        <f t="shared" si="0"/>
        <v>0.983100046204441</v>
      </c>
      <c r="D13">
        <v>919825</v>
      </c>
      <c r="E13" s="21">
        <f>SUM(D13/F13)</f>
        <v>1.4127267896279982</v>
      </c>
      <c r="F13">
        <v>651099</v>
      </c>
      <c r="G13" s="21">
        <v>1</v>
      </c>
    </row>
    <row r="14" spans="1:7" ht="12.75">
      <c r="A14" t="s">
        <v>25</v>
      </c>
      <c r="B14">
        <v>147826</v>
      </c>
      <c r="C14" s="21">
        <f t="shared" si="0"/>
        <v>1.0211798839458415</v>
      </c>
      <c r="D14">
        <v>144760</v>
      </c>
      <c r="E14" s="21">
        <f>SUM(D14/F14)</f>
        <v>1.2890012822339365</v>
      </c>
      <c r="F14">
        <v>112304</v>
      </c>
      <c r="G14" s="21">
        <v>1</v>
      </c>
    </row>
    <row r="15" spans="1:7" ht="12.75">
      <c r="A15" t="s">
        <v>29</v>
      </c>
      <c r="B15">
        <v>4500</v>
      </c>
      <c r="C15" s="21">
        <v>0</v>
      </c>
      <c r="D15">
        <v>0</v>
      </c>
      <c r="E15" s="21"/>
      <c r="F15">
        <v>0</v>
      </c>
      <c r="G15" s="21">
        <v>1</v>
      </c>
    </row>
    <row r="16" spans="1:7" ht="12.75">
      <c r="A16" t="s">
        <v>26</v>
      </c>
      <c r="B16">
        <v>36334</v>
      </c>
      <c r="C16" s="21">
        <f t="shared" si="0"/>
        <v>0.6786201228964719</v>
      </c>
      <c r="D16">
        <v>53541</v>
      </c>
      <c r="E16" s="21">
        <f>SUM(D16/F16)</f>
        <v>2.252934988428361</v>
      </c>
      <c r="F16">
        <v>23765</v>
      </c>
      <c r="G16" s="21">
        <v>1</v>
      </c>
    </row>
    <row r="17" spans="1:7" ht="12.75">
      <c r="A17" t="s">
        <v>30</v>
      </c>
      <c r="B17" s="6">
        <v>88378</v>
      </c>
      <c r="C17" s="21">
        <f t="shared" si="0"/>
        <v>0.8503117302955665</v>
      </c>
      <c r="D17" s="6">
        <v>103936</v>
      </c>
      <c r="E17" s="21">
        <f>SUM(D17/F17)</f>
        <v>6.097025869654485</v>
      </c>
      <c r="F17" s="6">
        <v>17047</v>
      </c>
      <c r="G17" s="21">
        <v>1</v>
      </c>
    </row>
    <row r="18" spans="1:7" ht="12.75">
      <c r="A18" t="s">
        <v>106</v>
      </c>
      <c r="B18" s="6">
        <v>11730</v>
      </c>
      <c r="C18" s="21">
        <f t="shared" si="0"/>
        <v>1.25508238818746</v>
      </c>
      <c r="D18" s="6">
        <v>9346</v>
      </c>
      <c r="E18" s="21">
        <f>SUM(D18/F18)</f>
        <v>-0.4092481499321277</v>
      </c>
      <c r="F18" s="6">
        <v>-22837</v>
      </c>
      <c r="G18" s="21">
        <v>1</v>
      </c>
    </row>
    <row r="19" spans="1:7" ht="12.75">
      <c r="A19" t="s">
        <v>27</v>
      </c>
      <c r="B19" s="6">
        <v>45378</v>
      </c>
      <c r="C19" s="21">
        <f t="shared" si="0"/>
        <v>2.392218883441404</v>
      </c>
      <c r="D19" s="6">
        <v>18969</v>
      </c>
      <c r="E19" s="21">
        <f>SUM(D19/F19)</f>
        <v>0.21162020147929983</v>
      </c>
      <c r="F19" s="6">
        <v>89637</v>
      </c>
      <c r="G19" s="21">
        <v>1</v>
      </c>
    </row>
    <row r="20" spans="1:7" ht="12.75">
      <c r="A20" t="s">
        <v>28</v>
      </c>
      <c r="B20">
        <f>SUM(B12:B19)</f>
        <v>1246385</v>
      </c>
      <c r="C20" s="21">
        <f t="shared" si="0"/>
        <v>0.9907308635773254</v>
      </c>
      <c r="D20">
        <f>SUM(D12:D19)</f>
        <v>1258046</v>
      </c>
      <c r="E20" s="21">
        <f>SUM(D20/F20)</f>
        <v>1.4331545563079278</v>
      </c>
      <c r="F20">
        <f>SUM(F12:F19)</f>
        <v>877816</v>
      </c>
      <c r="G20" s="21">
        <v>1</v>
      </c>
    </row>
    <row r="22" spans="1:7" ht="12.75">
      <c r="A22" t="s">
        <v>33</v>
      </c>
      <c r="B22">
        <f>SUM(B10-B20)</f>
        <v>63967</v>
      </c>
      <c r="C22" s="21">
        <f>SUM(B22/D22)</f>
        <v>-1.230939460416426</v>
      </c>
      <c r="D22">
        <f>SUM(D10-D20)</f>
        <v>-51966</v>
      </c>
      <c r="E22" s="21">
        <f>SUM(D22/F22)</f>
        <v>-0.41740429565133574</v>
      </c>
      <c r="F22">
        <f>SUM(F10-F20)</f>
        <v>124498</v>
      </c>
      <c r="G22" s="21">
        <v>1</v>
      </c>
    </row>
    <row r="24" spans="1:7" ht="12.75">
      <c r="A24" t="s">
        <v>103</v>
      </c>
      <c r="B24">
        <v>66939</v>
      </c>
      <c r="C24" s="21">
        <f>SUM(B24/D24)</f>
        <v>1.040378607730685</v>
      </c>
      <c r="D24">
        <v>64341</v>
      </c>
      <c r="E24" s="21">
        <f>SUM(D24/F24)</f>
        <v>0.9324106948771829</v>
      </c>
      <c r="F24">
        <v>69005</v>
      </c>
      <c r="G24" s="21">
        <v>1</v>
      </c>
    </row>
    <row r="25" spans="1:7" ht="12.75">
      <c r="A25" t="s">
        <v>107</v>
      </c>
      <c r="B25">
        <v>0.96</v>
      </c>
      <c r="C25" s="21">
        <f>SUM(B25/D25)</f>
        <v>-1.1851851851851851</v>
      </c>
      <c r="D25">
        <v>-0.81</v>
      </c>
      <c r="E25" s="21">
        <f>SUM(D25/F25)</f>
        <v>-0.45</v>
      </c>
      <c r="F25" s="35">
        <v>1.8</v>
      </c>
      <c r="G25" s="21">
        <v>1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5">
      <selection activeCell="A37" sqref="A37"/>
    </sheetView>
  </sheetViews>
  <sheetFormatPr defaultColWidth="9.140625" defaultRowHeight="12.75"/>
  <cols>
    <col min="1" max="1" width="39.57421875" style="0" bestFit="1" customWidth="1"/>
    <col min="2" max="2" width="10.421875" style="0" bestFit="1" customWidth="1"/>
    <col min="3" max="3" width="8.28125" style="0" customWidth="1"/>
    <col min="4" max="4" width="10.421875" style="0" bestFit="1" customWidth="1"/>
    <col min="5" max="5" width="8.28125" style="0" customWidth="1"/>
    <col min="6" max="6" width="10.421875" style="0" bestFit="1" customWidth="1"/>
    <col min="7" max="7" width="8.28125" style="0" customWidth="1"/>
  </cols>
  <sheetData>
    <row r="1" spans="1:7" ht="12.75">
      <c r="A1" s="32" t="s">
        <v>15</v>
      </c>
      <c r="B1" s="32"/>
      <c r="C1" s="32"/>
      <c r="D1" s="32"/>
      <c r="E1" s="32"/>
      <c r="F1" s="32"/>
      <c r="G1" s="32"/>
    </row>
    <row r="2" spans="1:7" ht="12.75">
      <c r="A2" s="32" t="s">
        <v>62</v>
      </c>
      <c r="B2" s="32"/>
      <c r="C2" s="32"/>
      <c r="D2" s="32"/>
      <c r="E2" s="32"/>
      <c r="F2" s="32"/>
      <c r="G2" s="32"/>
    </row>
    <row r="3" spans="1:7" ht="12.75">
      <c r="A3" s="32" t="s">
        <v>16</v>
      </c>
      <c r="B3" s="32"/>
      <c r="C3" s="32"/>
      <c r="D3" s="32"/>
      <c r="E3" s="32"/>
      <c r="F3" s="32"/>
      <c r="G3" s="32"/>
    </row>
    <row r="5" spans="2:5" ht="12.75">
      <c r="B5" s="32"/>
      <c r="C5" s="32"/>
      <c r="D5" s="7"/>
      <c r="E5" s="7"/>
    </row>
    <row r="6" spans="2:7" ht="12.75">
      <c r="B6" s="7" t="s">
        <v>13</v>
      </c>
      <c r="C6" s="7" t="s">
        <v>61</v>
      </c>
      <c r="D6" s="7" t="s">
        <v>12</v>
      </c>
      <c r="E6" s="7" t="s">
        <v>61</v>
      </c>
      <c r="F6" s="7" t="s">
        <v>11</v>
      </c>
      <c r="G6" s="7" t="s">
        <v>61</v>
      </c>
    </row>
    <row r="7" spans="1:6" ht="12.75">
      <c r="A7" s="4" t="s">
        <v>1</v>
      </c>
      <c r="B7" s="4"/>
      <c r="C7" s="4"/>
      <c r="D7" s="4"/>
      <c r="E7" s="4"/>
      <c r="F7" s="4"/>
    </row>
    <row r="8" ht="12.75">
      <c r="A8" t="s">
        <v>4</v>
      </c>
    </row>
    <row r="9" spans="1:7" ht="12.75">
      <c r="A9" t="s">
        <v>83</v>
      </c>
      <c r="B9">
        <v>108218</v>
      </c>
      <c r="C9" s="21">
        <f aca="true" t="shared" si="0" ref="C9:C20">SUM(B9/D9)</f>
        <v>4.161750567242241</v>
      </c>
      <c r="D9">
        <v>26003</v>
      </c>
      <c r="E9" s="21">
        <f>SUM(D9/F9)</f>
        <v>1.072421330473873</v>
      </c>
      <c r="F9">
        <v>24247</v>
      </c>
      <c r="G9" s="21">
        <v>1</v>
      </c>
    </row>
    <row r="10" spans="1:7" ht="12.75">
      <c r="A10" t="s">
        <v>93</v>
      </c>
      <c r="B10">
        <v>98570</v>
      </c>
      <c r="C10" s="21">
        <f t="shared" si="0"/>
        <v>1.1664398556298443</v>
      </c>
      <c r="D10">
        <v>84505</v>
      </c>
      <c r="E10" s="21">
        <f aca="true" t="shared" si="1" ref="E10:E20">SUM(D10/F10)</f>
        <v>1.4509787087912087</v>
      </c>
      <c r="F10">
        <v>58240</v>
      </c>
      <c r="G10" s="21">
        <v>1</v>
      </c>
    </row>
    <row r="11" spans="1:7" ht="12.75">
      <c r="A11" t="s">
        <v>87</v>
      </c>
      <c r="B11">
        <v>1285005</v>
      </c>
      <c r="C11" s="21">
        <f t="shared" si="0"/>
        <v>1.0374506102769376</v>
      </c>
      <c r="D11">
        <v>1238618</v>
      </c>
      <c r="E11" s="21">
        <f t="shared" si="1"/>
        <v>1.1235109342529794</v>
      </c>
      <c r="F11">
        <v>1102453</v>
      </c>
      <c r="G11" s="21">
        <v>1</v>
      </c>
    </row>
    <row r="12" spans="1:7" ht="12.75">
      <c r="A12" t="s">
        <v>92</v>
      </c>
      <c r="B12" s="1">
        <v>99201</v>
      </c>
      <c r="C12" s="21">
        <f t="shared" si="0"/>
        <v>0.9347385679421825</v>
      </c>
      <c r="D12" s="1">
        <v>106127</v>
      </c>
      <c r="E12" s="21">
        <f t="shared" si="1"/>
        <v>1.8757312783895084</v>
      </c>
      <c r="F12" s="1">
        <v>56579</v>
      </c>
      <c r="G12" s="21">
        <v>1</v>
      </c>
    </row>
    <row r="13" spans="1:7" ht="12.75">
      <c r="A13" t="s">
        <v>117</v>
      </c>
      <c r="B13">
        <f>SUM(B9:B12)</f>
        <v>1590994</v>
      </c>
      <c r="C13" s="21">
        <f t="shared" si="0"/>
        <v>1.0932765642812625</v>
      </c>
      <c r="D13">
        <f>SUM(D9:D12)</f>
        <v>1455253</v>
      </c>
      <c r="E13" s="21">
        <f t="shared" si="1"/>
        <v>1.1721552388646488</v>
      </c>
      <c r="F13">
        <f>SUM(F9:F12)</f>
        <v>1241519</v>
      </c>
      <c r="G13" s="21">
        <v>1</v>
      </c>
    </row>
    <row r="14" spans="1:7" ht="12.75">
      <c r="A14" t="s">
        <v>2</v>
      </c>
      <c r="B14">
        <v>1270706</v>
      </c>
      <c r="C14" s="21">
        <f t="shared" si="0"/>
        <v>1.1325567300664896</v>
      </c>
      <c r="D14">
        <v>1121980</v>
      </c>
      <c r="E14" s="21">
        <f t="shared" si="1"/>
        <v>1.1377642027852397</v>
      </c>
      <c r="F14">
        <v>986127</v>
      </c>
      <c r="G14" s="21">
        <v>1</v>
      </c>
    </row>
    <row r="15" spans="1:7" ht="12.75">
      <c r="A15" t="s">
        <v>3</v>
      </c>
      <c r="B15" s="1">
        <v>-674937</v>
      </c>
      <c r="C15" s="21">
        <f t="shared" si="0"/>
        <v>1.21443968619548</v>
      </c>
      <c r="D15" s="1">
        <v>-555760</v>
      </c>
      <c r="E15" s="21">
        <f t="shared" si="1"/>
        <v>1.3293213228153598</v>
      </c>
      <c r="F15" s="1">
        <v>-418078</v>
      </c>
      <c r="G15" s="21">
        <v>1</v>
      </c>
    </row>
    <row r="16" spans="1:7" ht="12.75">
      <c r="A16" t="s">
        <v>116</v>
      </c>
      <c r="B16" s="2">
        <f>SUM(B14:B15)</f>
        <v>595769</v>
      </c>
      <c r="C16" s="21">
        <f t="shared" si="0"/>
        <v>1.0521864293030978</v>
      </c>
      <c r="D16" s="2">
        <f>SUM(D14:D15)</f>
        <v>566220</v>
      </c>
      <c r="E16" s="21">
        <f t="shared" si="1"/>
        <v>0.996780207341268</v>
      </c>
      <c r="F16" s="2">
        <f>SUM(F14:F15)</f>
        <v>568049</v>
      </c>
      <c r="G16" s="21">
        <v>1</v>
      </c>
    </row>
    <row r="17" spans="1:7" ht="12.75">
      <c r="A17" t="s">
        <v>88</v>
      </c>
      <c r="B17">
        <v>48217</v>
      </c>
      <c r="C17" s="21">
        <f t="shared" si="0"/>
        <v>0.35299242285588783</v>
      </c>
      <c r="D17">
        <v>136595</v>
      </c>
      <c r="E17" s="21">
        <f t="shared" si="1"/>
        <v>0.5678893780843217</v>
      </c>
      <c r="F17">
        <v>240531</v>
      </c>
      <c r="G17" s="21">
        <v>1</v>
      </c>
    </row>
    <row r="18" spans="1:7" ht="12.75">
      <c r="A18" t="s">
        <v>86</v>
      </c>
      <c r="B18">
        <v>352897</v>
      </c>
      <c r="C18" s="21">
        <f t="shared" si="0"/>
        <v>0.9824745539989754</v>
      </c>
      <c r="D18">
        <v>359192</v>
      </c>
      <c r="E18" s="21">
        <f t="shared" si="1"/>
        <v>1.2052977910211369</v>
      </c>
      <c r="F18">
        <v>298011</v>
      </c>
      <c r="G18" s="21">
        <v>1</v>
      </c>
    </row>
    <row r="19" spans="1:7" ht="12.75">
      <c r="A19" t="s">
        <v>91</v>
      </c>
      <c r="B19" s="1">
        <v>35343</v>
      </c>
      <c r="C19" s="21">
        <f t="shared" si="0"/>
        <v>0.8788293216630197</v>
      </c>
      <c r="D19" s="1">
        <v>40216</v>
      </c>
      <c r="E19" s="21">
        <f t="shared" si="1"/>
        <v>0.6122927482833697</v>
      </c>
      <c r="F19" s="1">
        <v>65681</v>
      </c>
      <c r="G19" s="21">
        <v>1</v>
      </c>
    </row>
    <row r="20" spans="1:7" ht="13.5" thickBot="1">
      <c r="A20" t="s">
        <v>5</v>
      </c>
      <c r="B20" s="3">
        <f>SUM(B13,B16:B19)</f>
        <v>2623220</v>
      </c>
      <c r="C20" s="21">
        <f t="shared" si="0"/>
        <v>1.0257065950961026</v>
      </c>
      <c r="D20" s="3">
        <f>SUM(D13,D16:D19)</f>
        <v>2557476</v>
      </c>
      <c r="E20" s="21">
        <f t="shared" si="1"/>
        <v>1.0595266947304054</v>
      </c>
      <c r="F20" s="3">
        <f>SUM(F13,F16:F19)</f>
        <v>2413791</v>
      </c>
      <c r="G20" s="21">
        <v>1</v>
      </c>
    </row>
    <row r="21" ht="13.5" thickTop="1"/>
    <row r="22" spans="1:6" ht="12.75">
      <c r="A22" s="4" t="s">
        <v>8</v>
      </c>
      <c r="B22" s="4"/>
      <c r="C22" s="4"/>
      <c r="D22" s="4"/>
      <c r="E22" s="4"/>
      <c r="F22" s="4"/>
    </row>
    <row r="23" ht="12.75">
      <c r="A23" t="s">
        <v>0</v>
      </c>
    </row>
    <row r="24" spans="1:7" ht="12.75">
      <c r="A24" t="s">
        <v>80</v>
      </c>
      <c r="B24">
        <v>695284</v>
      </c>
      <c r="C24" s="21">
        <f aca="true" t="shared" si="2" ref="C24:C29">SUM(B24/D24)</f>
        <v>1.1944921187132242</v>
      </c>
      <c r="D24">
        <v>582075</v>
      </c>
      <c r="E24" s="21">
        <f aca="true" t="shared" si="3" ref="E24:E29">SUM(D24/F24)</f>
        <v>0.9711349803795948</v>
      </c>
      <c r="F24">
        <v>599376</v>
      </c>
      <c r="G24" s="21">
        <v>1</v>
      </c>
    </row>
    <row r="25" spans="1:7" ht="12.75">
      <c r="A25" t="s">
        <v>81</v>
      </c>
      <c r="B25" s="1">
        <v>444944</v>
      </c>
      <c r="C25" s="21">
        <f t="shared" si="2"/>
        <v>1.2604645892351274</v>
      </c>
      <c r="D25" s="1">
        <v>353000</v>
      </c>
      <c r="E25" s="21">
        <f t="shared" si="3"/>
        <v>1.0912744416106346</v>
      </c>
      <c r="F25" s="1">
        <v>323475</v>
      </c>
      <c r="G25" s="21">
        <v>1</v>
      </c>
    </row>
    <row r="26" spans="1:7" ht="12.75">
      <c r="A26" t="s">
        <v>118</v>
      </c>
      <c r="B26" s="2">
        <f>SUM(B24:B25)</f>
        <v>1140228</v>
      </c>
      <c r="C26" s="21">
        <f t="shared" si="2"/>
        <v>1.219397374542149</v>
      </c>
      <c r="D26" s="2">
        <f>SUM(D24:D25)</f>
        <v>935075</v>
      </c>
      <c r="E26" s="21">
        <f t="shared" si="3"/>
        <v>1.0132459086027972</v>
      </c>
      <c r="F26" s="2">
        <f>SUM(F24:F25)</f>
        <v>922851</v>
      </c>
      <c r="G26" s="21">
        <v>1</v>
      </c>
    </row>
    <row r="27" spans="1:7" ht="12.75">
      <c r="A27" t="s">
        <v>89</v>
      </c>
      <c r="B27">
        <v>449000</v>
      </c>
      <c r="C27" s="21">
        <f t="shared" si="2"/>
        <v>0.6732643574748838</v>
      </c>
      <c r="D27">
        <v>666900</v>
      </c>
      <c r="E27" s="21">
        <f t="shared" si="3"/>
        <v>1.5451807228915662</v>
      </c>
      <c r="F27">
        <v>431600</v>
      </c>
      <c r="G27" s="21">
        <v>1</v>
      </c>
    </row>
    <row r="28" spans="1:7" ht="12.75">
      <c r="A28" t="s">
        <v>90</v>
      </c>
      <c r="B28" s="1">
        <v>145882</v>
      </c>
      <c r="C28" s="21">
        <f t="shared" si="2"/>
        <v>0.8203729530322116</v>
      </c>
      <c r="D28" s="1">
        <v>177824</v>
      </c>
      <c r="E28" s="21">
        <f t="shared" si="3"/>
        <v>0.8349328575453094</v>
      </c>
      <c r="F28" s="1">
        <v>212980</v>
      </c>
      <c r="G28" s="21">
        <v>1</v>
      </c>
    </row>
    <row r="29" spans="1:7" ht="12.75">
      <c r="A29" t="s">
        <v>119</v>
      </c>
      <c r="B29">
        <f>SUM(B26:B28)</f>
        <v>1735110</v>
      </c>
      <c r="C29" s="21">
        <f t="shared" si="2"/>
        <v>0.974890984880877</v>
      </c>
      <c r="D29">
        <f>SUM(D26:D28)</f>
        <v>1779799</v>
      </c>
      <c r="E29" s="21">
        <f t="shared" si="3"/>
        <v>1.1354879417339583</v>
      </c>
      <c r="F29">
        <f>SUM(F26:F28)</f>
        <v>1567431</v>
      </c>
      <c r="G29" s="21">
        <v>1</v>
      </c>
    </row>
    <row r="30" spans="1:6" ht="12.75">
      <c r="A30" s="4" t="s">
        <v>9</v>
      </c>
      <c r="B30" s="4"/>
      <c r="C30" s="4"/>
      <c r="D30" s="4"/>
      <c r="E30" s="4"/>
      <c r="F30" s="4"/>
    </row>
    <row r="31" spans="1:7" ht="12.75">
      <c r="A31" t="s">
        <v>10</v>
      </c>
      <c r="B31">
        <v>73</v>
      </c>
      <c r="C31" s="21">
        <f aca="true" t="shared" si="4" ref="C31:C36">SUM(B31/D31)</f>
        <v>1.028169014084507</v>
      </c>
      <c r="D31">
        <v>71</v>
      </c>
      <c r="E31" s="21">
        <f aca="true" t="shared" si="5" ref="E31:E36">SUM(D31/F31)</f>
        <v>1.0142857142857142</v>
      </c>
      <c r="F31">
        <v>70</v>
      </c>
      <c r="G31" s="21">
        <v>1</v>
      </c>
    </row>
    <row r="32" spans="1:7" ht="12.75">
      <c r="A32" t="s">
        <v>18</v>
      </c>
      <c r="B32">
        <v>728015</v>
      </c>
      <c r="C32" s="21">
        <f t="shared" si="4"/>
        <v>1.081549852775574</v>
      </c>
      <c r="D32">
        <v>673122</v>
      </c>
      <c r="E32" s="21">
        <f t="shared" si="5"/>
        <v>1.028320276694817</v>
      </c>
      <c r="F32">
        <v>654584</v>
      </c>
      <c r="G32" s="21">
        <v>1</v>
      </c>
    </row>
    <row r="33" spans="1:7" ht="12.75">
      <c r="A33" t="s">
        <v>32</v>
      </c>
      <c r="B33" s="5">
        <v>291702</v>
      </c>
      <c r="C33" s="21">
        <f t="shared" si="4"/>
        <v>1.280883482995587</v>
      </c>
      <c r="D33">
        <v>227735</v>
      </c>
      <c r="E33" s="21">
        <f t="shared" si="5"/>
        <v>0.8142087443377035</v>
      </c>
      <c r="F33">
        <v>279701</v>
      </c>
      <c r="G33" s="21">
        <v>1</v>
      </c>
    </row>
    <row r="34" spans="1:7" ht="12.75">
      <c r="A34" t="s">
        <v>51</v>
      </c>
      <c r="B34" s="5">
        <v>-131680</v>
      </c>
      <c r="C34" s="21">
        <f t="shared" si="4"/>
        <v>1.0683888974531648</v>
      </c>
      <c r="D34">
        <v>-123251</v>
      </c>
      <c r="E34" s="21">
        <f t="shared" si="5"/>
        <v>1.400659128359566</v>
      </c>
      <c r="F34">
        <v>-87995</v>
      </c>
      <c r="G34" s="21">
        <v>1</v>
      </c>
    </row>
    <row r="35" spans="1:7" ht="12.75">
      <c r="A35" t="s">
        <v>109</v>
      </c>
      <c r="B35" s="5">
        <f>SUM(B31:B34)</f>
        <v>888110</v>
      </c>
      <c r="C35" s="21">
        <f t="shared" si="4"/>
        <v>1.142003685334657</v>
      </c>
      <c r="D35" s="5">
        <f>SUM(D31:D34)</f>
        <v>777677</v>
      </c>
      <c r="E35" s="21">
        <f t="shared" si="5"/>
        <v>0.9188489531641382</v>
      </c>
      <c r="F35" s="5">
        <f>SUM(F31:F34)</f>
        <v>846360</v>
      </c>
      <c r="G35" s="21">
        <v>1</v>
      </c>
    </row>
    <row r="36" spans="1:7" ht="13.5" thickBot="1">
      <c r="A36" t="s">
        <v>14</v>
      </c>
      <c r="B36" s="3">
        <f>SUM(B29,B35)</f>
        <v>2623220</v>
      </c>
      <c r="C36" s="21">
        <f t="shared" si="4"/>
        <v>1.0257065950961026</v>
      </c>
      <c r="D36" s="3">
        <f>SUM(D29,D35)</f>
        <v>2557476</v>
      </c>
      <c r="E36" s="21">
        <f t="shared" si="5"/>
        <v>1.0595266947304054</v>
      </c>
      <c r="F36" s="3">
        <f>SUM(F29,F35)</f>
        <v>2413791</v>
      </c>
      <c r="G36" s="21">
        <v>1</v>
      </c>
    </row>
    <row r="37" ht="13.5" thickTop="1"/>
  </sheetData>
  <mergeCells count="4">
    <mergeCell ref="A2:G2"/>
    <mergeCell ref="A3:G3"/>
    <mergeCell ref="B5:C5"/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E47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58.00390625" style="0" bestFit="1" customWidth="1"/>
    <col min="3" max="5" width="10.8515625" style="0" bestFit="1" customWidth="1"/>
  </cols>
  <sheetData>
    <row r="2" spans="1:5" ht="18">
      <c r="A2" s="34" t="s">
        <v>104</v>
      </c>
      <c r="B2" s="34"/>
      <c r="C2" s="34"/>
      <c r="D2" s="34"/>
      <c r="E2" s="34"/>
    </row>
    <row r="4" spans="1:5" ht="15.75">
      <c r="A4" s="22" t="s">
        <v>37</v>
      </c>
      <c r="B4" s="23"/>
      <c r="C4" s="23"/>
      <c r="D4" s="23"/>
      <c r="E4" s="23"/>
    </row>
    <row r="5" spans="1:5" ht="15.75">
      <c r="A5" s="23" t="s">
        <v>76</v>
      </c>
      <c r="B5" s="23"/>
      <c r="C5" s="23"/>
      <c r="D5" s="23"/>
      <c r="E5" s="23"/>
    </row>
    <row r="6" spans="1:5" ht="15.75">
      <c r="A6" s="23" t="s">
        <v>77</v>
      </c>
      <c r="B6" s="23"/>
      <c r="C6" s="23"/>
      <c r="D6" s="23"/>
      <c r="E6" s="23"/>
    </row>
    <row r="7" spans="1:5" ht="15.75">
      <c r="A7" s="23"/>
      <c r="B7" s="33" t="s">
        <v>78</v>
      </c>
      <c r="C7" s="33"/>
      <c r="D7" s="33"/>
      <c r="E7" s="33"/>
    </row>
    <row r="8" spans="1:5" ht="15.75">
      <c r="A8" s="24" t="s">
        <v>79</v>
      </c>
      <c r="B8" s="25">
        <v>1999</v>
      </c>
      <c r="C8" s="25">
        <v>2000</v>
      </c>
      <c r="D8" s="25">
        <v>2001</v>
      </c>
      <c r="E8" s="25">
        <v>2002</v>
      </c>
    </row>
    <row r="9" spans="1:5" ht="15.75">
      <c r="A9" s="23" t="s">
        <v>80</v>
      </c>
      <c r="B9" s="26">
        <v>498237</v>
      </c>
      <c r="C9" s="26">
        <v>599376</v>
      </c>
      <c r="D9" s="26">
        <v>582075</v>
      </c>
      <c r="E9" s="26">
        <v>695284</v>
      </c>
    </row>
    <row r="10" spans="1:5" ht="15.75">
      <c r="A10" s="23" t="s">
        <v>81</v>
      </c>
      <c r="B10" s="26">
        <v>274085</v>
      </c>
      <c r="C10" s="26">
        <v>323475</v>
      </c>
      <c r="D10" s="26">
        <v>353000</v>
      </c>
      <c r="E10" s="26">
        <v>444944</v>
      </c>
    </row>
    <row r="11" spans="1:5" ht="15.75">
      <c r="A11" s="23" t="s">
        <v>82</v>
      </c>
      <c r="B11" s="26">
        <v>316631</v>
      </c>
      <c r="C11" s="26">
        <v>418078</v>
      </c>
      <c r="D11" s="26">
        <v>555760</v>
      </c>
      <c r="E11" s="26">
        <v>674937</v>
      </c>
    </row>
    <row r="12" spans="1:5" ht="15.75">
      <c r="A12" s="23" t="s">
        <v>18</v>
      </c>
      <c r="B12" s="26">
        <v>523517</v>
      </c>
      <c r="C12" s="26">
        <v>654584</v>
      </c>
      <c r="D12" s="26">
        <v>673122</v>
      </c>
      <c r="E12" s="26">
        <v>728015</v>
      </c>
    </row>
    <row r="13" spans="1:5" ht="15.75">
      <c r="A13" s="23" t="s">
        <v>83</v>
      </c>
      <c r="B13" s="26">
        <v>31081</v>
      </c>
      <c r="C13" s="26">
        <v>24247</v>
      </c>
      <c r="D13" s="26">
        <v>26003</v>
      </c>
      <c r="E13" s="26">
        <v>108218</v>
      </c>
    </row>
    <row r="14" spans="1:5" ht="15.75">
      <c r="A14" s="27" t="s">
        <v>10</v>
      </c>
      <c r="B14" s="26">
        <v>69</v>
      </c>
      <c r="C14" s="26">
        <v>70</v>
      </c>
      <c r="D14" s="26">
        <v>71</v>
      </c>
      <c r="E14" s="26">
        <v>73</v>
      </c>
    </row>
    <row r="15" spans="1:5" ht="15.75">
      <c r="A15" s="23" t="s">
        <v>21</v>
      </c>
      <c r="B15" s="26"/>
      <c r="C15" s="26">
        <v>2483729</v>
      </c>
      <c r="D15" s="26">
        <v>3169724</v>
      </c>
      <c r="E15" s="26">
        <v>3560038</v>
      </c>
    </row>
    <row r="16" spans="1:5" ht="15.75">
      <c r="A16" s="23" t="s">
        <v>84</v>
      </c>
      <c r="B16" s="26"/>
      <c r="C16" s="26">
        <v>112304</v>
      </c>
      <c r="D16" s="26">
        <v>144760</v>
      </c>
      <c r="E16" s="26">
        <v>147826</v>
      </c>
    </row>
    <row r="17" spans="1:5" ht="15.75">
      <c r="A17" s="23" t="s">
        <v>50</v>
      </c>
      <c r="B17" s="26"/>
      <c r="C17" s="26">
        <v>17047</v>
      </c>
      <c r="D17" s="26">
        <v>103936</v>
      </c>
      <c r="E17" s="26">
        <v>88378</v>
      </c>
    </row>
    <row r="18" spans="1:5" ht="15.75">
      <c r="A18" s="23" t="s">
        <v>85</v>
      </c>
      <c r="B18" s="26"/>
      <c r="C18" s="26">
        <v>22837</v>
      </c>
      <c r="D18" s="26">
        <v>-9346</v>
      </c>
      <c r="E18" s="26">
        <v>-11730</v>
      </c>
    </row>
    <row r="19" spans="1:5" ht="15.75">
      <c r="A19" s="23" t="s">
        <v>27</v>
      </c>
      <c r="B19" s="26"/>
      <c r="C19" s="28">
        <v>89637</v>
      </c>
      <c r="D19" s="28">
        <v>18969</v>
      </c>
      <c r="E19" s="28">
        <v>45378</v>
      </c>
    </row>
    <row r="20" spans="1:5" ht="15.75">
      <c r="A20" s="23" t="s">
        <v>86</v>
      </c>
      <c r="B20" s="26">
        <v>86980</v>
      </c>
      <c r="C20" s="26">
        <v>298011</v>
      </c>
      <c r="D20" s="26">
        <v>359192</v>
      </c>
      <c r="E20" s="26">
        <v>352897</v>
      </c>
    </row>
    <row r="21" spans="1:5" ht="15.75">
      <c r="A21" s="23" t="s">
        <v>26</v>
      </c>
      <c r="B21" s="26"/>
      <c r="C21" s="26">
        <v>23765</v>
      </c>
      <c r="D21" s="26">
        <v>53541</v>
      </c>
      <c r="E21" s="26">
        <v>36334</v>
      </c>
    </row>
    <row r="22" spans="1:5" ht="15.75">
      <c r="A22" s="23" t="s">
        <v>87</v>
      </c>
      <c r="B22" s="26">
        <v>945073</v>
      </c>
      <c r="C22" s="26">
        <v>1102453</v>
      </c>
      <c r="D22" s="26">
        <v>1238618</v>
      </c>
      <c r="E22" s="26">
        <v>1285005</v>
      </c>
    </row>
    <row r="23" spans="1:5" ht="15.75">
      <c r="A23" s="23" t="s">
        <v>88</v>
      </c>
      <c r="B23" s="26">
        <v>82307</v>
      </c>
      <c r="C23" s="26">
        <v>240531</v>
      </c>
      <c r="D23" s="26">
        <v>136595</v>
      </c>
      <c r="E23" s="26">
        <v>48217</v>
      </c>
    </row>
    <row r="24" spans="1:5" ht="15.75">
      <c r="A24" s="23" t="s">
        <v>29</v>
      </c>
      <c r="B24" s="26"/>
      <c r="C24" s="26">
        <v>0</v>
      </c>
      <c r="D24" s="26">
        <v>0</v>
      </c>
      <c r="E24" s="26">
        <v>4500</v>
      </c>
    </row>
    <row r="25" spans="1:5" ht="15.75">
      <c r="A25" s="23" t="s">
        <v>89</v>
      </c>
      <c r="B25" s="26">
        <v>249100</v>
      </c>
      <c r="C25" s="26">
        <v>431600</v>
      </c>
      <c r="D25" s="26">
        <v>666900</v>
      </c>
      <c r="E25" s="26">
        <v>449000</v>
      </c>
    </row>
    <row r="26" spans="1:5" ht="15.75">
      <c r="A26" s="23" t="s">
        <v>90</v>
      </c>
      <c r="B26" s="26">
        <v>107386</v>
      </c>
      <c r="C26" s="26">
        <v>212980</v>
      </c>
      <c r="D26" s="26">
        <v>177824</v>
      </c>
      <c r="E26" s="26">
        <v>145882</v>
      </c>
    </row>
    <row r="27" spans="1:5" ht="15.75">
      <c r="A27" s="27" t="s">
        <v>91</v>
      </c>
      <c r="B27" s="26">
        <v>39653</v>
      </c>
      <c r="C27" s="26">
        <v>65681</v>
      </c>
      <c r="D27" s="26">
        <v>40216</v>
      </c>
      <c r="E27" s="26">
        <v>35343</v>
      </c>
    </row>
    <row r="28" spans="1:5" ht="15.75">
      <c r="A28" s="23" t="s">
        <v>23</v>
      </c>
      <c r="B28" s="26"/>
      <c r="C28" s="26">
        <v>6801</v>
      </c>
      <c r="D28" s="26">
        <v>7669</v>
      </c>
      <c r="E28" s="26">
        <v>7959</v>
      </c>
    </row>
    <row r="29" spans="1:5" ht="15.75">
      <c r="A29" s="23" t="s">
        <v>92</v>
      </c>
      <c r="B29" s="26">
        <v>54634</v>
      </c>
      <c r="C29" s="26">
        <v>56579</v>
      </c>
      <c r="D29" s="26">
        <v>106127</v>
      </c>
      <c r="E29" s="26">
        <v>99201</v>
      </c>
    </row>
    <row r="30" spans="1:5" ht="15.75">
      <c r="A30" s="23" t="s">
        <v>2</v>
      </c>
      <c r="B30" s="26">
        <v>826977</v>
      </c>
      <c r="C30" s="26">
        <v>986127</v>
      </c>
      <c r="D30" s="26">
        <v>1121980</v>
      </c>
      <c r="E30" s="26">
        <v>1270706</v>
      </c>
    </row>
    <row r="31" spans="1:5" ht="15.75">
      <c r="A31" s="23" t="s">
        <v>93</v>
      </c>
      <c r="B31" s="26">
        <v>57523</v>
      </c>
      <c r="C31" s="26">
        <v>58240</v>
      </c>
      <c r="D31" s="26">
        <v>84505</v>
      </c>
      <c r="E31" s="26">
        <v>98570</v>
      </c>
    </row>
    <row r="32" spans="1:5" ht="15.75">
      <c r="A32" s="23" t="s">
        <v>49</v>
      </c>
      <c r="B32" s="26">
        <v>155203</v>
      </c>
      <c r="C32" s="28" t="s">
        <v>94</v>
      </c>
      <c r="D32" s="28" t="s">
        <v>94</v>
      </c>
      <c r="E32" s="28" t="s">
        <v>94</v>
      </c>
    </row>
    <row r="33" spans="1:5" ht="15.75">
      <c r="A33" s="23" t="s">
        <v>95</v>
      </c>
      <c r="B33" s="26"/>
      <c r="C33" s="26">
        <v>3486043</v>
      </c>
      <c r="D33" s="26">
        <v>4375804</v>
      </c>
      <c r="E33" s="26">
        <v>4870390</v>
      </c>
    </row>
    <row r="34" spans="1:5" ht="15.75">
      <c r="A34" s="23" t="s">
        <v>24</v>
      </c>
      <c r="B34" s="26"/>
      <c r="C34" s="26">
        <v>651099</v>
      </c>
      <c r="D34" s="26">
        <v>919825</v>
      </c>
      <c r="E34" s="26">
        <v>904280</v>
      </c>
    </row>
    <row r="35" spans="1:5" ht="15.75">
      <c r="A35" s="23" t="s">
        <v>51</v>
      </c>
      <c r="B35" s="26">
        <v>0</v>
      </c>
      <c r="C35" s="26">
        <v>87995</v>
      </c>
      <c r="D35" s="26">
        <v>123251</v>
      </c>
      <c r="E35" s="26">
        <v>131680</v>
      </c>
    </row>
    <row r="36" spans="1:5" ht="15.75">
      <c r="A36" s="23"/>
      <c r="B36" s="26"/>
      <c r="C36" s="26"/>
      <c r="D36" s="26"/>
      <c r="E36" s="26"/>
    </row>
    <row r="37" spans="1:5" ht="15.75">
      <c r="A37" s="23"/>
      <c r="B37" s="23"/>
      <c r="C37" s="23"/>
      <c r="D37" s="23"/>
      <c r="E37" s="23"/>
    </row>
    <row r="38" spans="1:5" ht="15.75">
      <c r="A38" s="24" t="s">
        <v>96</v>
      </c>
      <c r="B38" s="24"/>
      <c r="C38" s="24">
        <v>2000</v>
      </c>
      <c r="D38" s="24">
        <v>2001</v>
      </c>
      <c r="E38" s="24">
        <v>2002</v>
      </c>
    </row>
    <row r="39" spans="1:5" ht="15.75">
      <c r="A39" s="23" t="s">
        <v>97</v>
      </c>
      <c r="B39" s="23"/>
      <c r="C39" s="26">
        <v>0</v>
      </c>
      <c r="D39" s="26">
        <v>147</v>
      </c>
      <c r="E39" s="26">
        <v>360</v>
      </c>
    </row>
    <row r="40" spans="1:5" ht="15.75">
      <c r="A40" s="23" t="s">
        <v>98</v>
      </c>
      <c r="B40" s="23"/>
      <c r="C40" s="26"/>
      <c r="D40" s="26"/>
      <c r="E40" s="26"/>
    </row>
    <row r="41" spans="1:5" ht="15.75">
      <c r="A41" s="29" t="s">
        <v>99</v>
      </c>
      <c r="B41" s="23"/>
      <c r="C41" s="26">
        <v>31901</v>
      </c>
      <c r="D41" s="26">
        <v>2476</v>
      </c>
      <c r="E41" s="26">
        <v>10662</v>
      </c>
    </row>
    <row r="42" spans="1:5" ht="15.75">
      <c r="A42" s="29" t="s">
        <v>100</v>
      </c>
      <c r="B42" s="23"/>
      <c r="C42" s="26">
        <v>19837</v>
      </c>
      <c r="D42" s="26">
        <v>17063</v>
      </c>
      <c r="E42" s="26">
        <v>44747</v>
      </c>
    </row>
    <row r="43" spans="1:5" ht="15.75">
      <c r="A43" s="29" t="s">
        <v>82</v>
      </c>
      <c r="B43" s="23"/>
      <c r="C43" s="26">
        <v>10773</v>
      </c>
      <c r="D43" s="26">
        <v>5241</v>
      </c>
      <c r="E43" s="26">
        <v>22355</v>
      </c>
    </row>
    <row r="44" spans="1:5" ht="15.75">
      <c r="A44" s="23" t="s">
        <v>101</v>
      </c>
      <c r="B44" s="23"/>
      <c r="C44" s="26">
        <v>84</v>
      </c>
      <c r="D44" s="26">
        <v>1837</v>
      </c>
      <c r="E44" s="26">
        <v>6295</v>
      </c>
    </row>
    <row r="45" spans="1:5" ht="15.75">
      <c r="A45" s="23" t="s">
        <v>89</v>
      </c>
      <c r="B45" s="23"/>
      <c r="C45" s="26">
        <v>382937</v>
      </c>
      <c r="D45" s="26">
        <v>300000</v>
      </c>
      <c r="E45" s="26">
        <v>0</v>
      </c>
    </row>
    <row r="46" spans="1:5" ht="15.75">
      <c r="A46" s="23" t="s">
        <v>102</v>
      </c>
      <c r="B46" s="23"/>
      <c r="C46" s="26">
        <v>0</v>
      </c>
      <c r="D46" s="26">
        <v>0</v>
      </c>
      <c r="E46" s="26">
        <v>4329</v>
      </c>
    </row>
    <row r="47" spans="1:5" ht="15.75">
      <c r="A47" s="23" t="s">
        <v>103</v>
      </c>
      <c r="B47" s="23"/>
      <c r="C47" s="26">
        <v>69005</v>
      </c>
      <c r="D47" s="26">
        <v>64341</v>
      </c>
      <c r="E47" s="26">
        <v>66393</v>
      </c>
    </row>
  </sheetData>
  <mergeCells count="2">
    <mergeCell ref="B7:E7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36"/>
  <sheetViews>
    <sheetView workbookViewId="0" topLeftCell="A3">
      <selection activeCell="A37" sqref="A37"/>
    </sheetView>
  </sheetViews>
  <sheetFormatPr defaultColWidth="9.140625" defaultRowHeight="12.75"/>
  <cols>
    <col min="1" max="1" width="43.421875" style="0" bestFit="1" customWidth="1"/>
  </cols>
  <sheetData>
    <row r="1" spans="1:10" ht="12.75">
      <c r="A1" s="32" t="s">
        <v>37</v>
      </c>
      <c r="B1" s="32"/>
      <c r="C1" s="32"/>
      <c r="D1" s="32"/>
      <c r="E1" s="32"/>
      <c r="F1" s="32"/>
      <c r="G1" s="32"/>
      <c r="H1" s="4"/>
      <c r="I1" s="4"/>
      <c r="J1" s="4"/>
    </row>
    <row r="2" spans="1:10" ht="12.75">
      <c r="A2" s="32" t="s">
        <v>36</v>
      </c>
      <c r="B2" s="32"/>
      <c r="C2" s="32"/>
      <c r="D2" s="32"/>
      <c r="E2" s="32"/>
      <c r="F2" s="32"/>
      <c r="G2" s="32"/>
      <c r="H2" s="4"/>
      <c r="I2" s="4"/>
      <c r="J2" s="4"/>
    </row>
    <row r="3" spans="1:10" ht="12.75">
      <c r="A3" s="32" t="s">
        <v>16</v>
      </c>
      <c r="B3" s="32"/>
      <c r="C3" s="32"/>
      <c r="D3" s="32"/>
      <c r="E3" s="32"/>
      <c r="F3" s="32"/>
      <c r="G3" s="32"/>
      <c r="H3" s="4"/>
      <c r="I3" s="4"/>
      <c r="J3" s="4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2:7" ht="12.75">
      <c r="B5" s="32" t="s">
        <v>13</v>
      </c>
      <c r="C5" s="32"/>
      <c r="D5" s="32" t="s">
        <v>12</v>
      </c>
      <c r="E5" s="32"/>
      <c r="F5" s="32" t="s">
        <v>11</v>
      </c>
      <c r="G5" s="32"/>
    </row>
    <row r="6" ht="12.75">
      <c r="A6" t="s">
        <v>38</v>
      </c>
    </row>
    <row r="7" spans="1:9" ht="12.75">
      <c r="A7" t="s">
        <v>31</v>
      </c>
      <c r="B7" s="12">
        <v>63967</v>
      </c>
      <c r="D7" s="12">
        <v>-51966</v>
      </c>
      <c r="F7" s="12">
        <v>124498</v>
      </c>
      <c r="H7" s="13"/>
      <c r="I7" s="6"/>
    </row>
    <row r="8" spans="1:9" ht="12.75">
      <c r="A8" t="s">
        <v>39</v>
      </c>
      <c r="B8" s="12"/>
      <c r="C8" s="12"/>
      <c r="D8" s="12"/>
      <c r="E8" s="12"/>
      <c r="F8" s="12"/>
      <c r="G8" s="12"/>
      <c r="H8" s="6"/>
      <c r="I8" s="6"/>
    </row>
    <row r="9" spans="1:9" ht="12.75">
      <c r="A9" t="s">
        <v>40</v>
      </c>
      <c r="B9" s="12">
        <v>-141532</v>
      </c>
      <c r="C9" s="12"/>
      <c r="D9" s="12">
        <v>-142923</v>
      </c>
      <c r="E9" s="12"/>
      <c r="F9" s="12">
        <v>-112220</v>
      </c>
      <c r="G9" s="12"/>
      <c r="H9" s="13"/>
      <c r="I9" s="6"/>
    </row>
    <row r="10" spans="1:9" ht="12.75">
      <c r="A10" t="s">
        <v>53</v>
      </c>
      <c r="B10" s="12">
        <v>113209</v>
      </c>
      <c r="C10" s="12"/>
      <c r="D10" s="12">
        <v>-17301</v>
      </c>
      <c r="E10" s="12"/>
      <c r="F10" s="12">
        <v>101139</v>
      </c>
      <c r="G10" s="12"/>
      <c r="H10" s="13"/>
      <c r="I10" s="6"/>
    </row>
    <row r="11" spans="1:9" ht="12.75">
      <c r="A11" t="s">
        <v>52</v>
      </c>
      <c r="B11" s="12">
        <v>-46387</v>
      </c>
      <c r="C11" s="12"/>
      <c r="D11" s="12">
        <v>-136165</v>
      </c>
      <c r="E11" s="12"/>
      <c r="F11" s="12">
        <v>-157380</v>
      </c>
      <c r="G11" s="12"/>
      <c r="H11" s="13"/>
      <c r="I11" s="6"/>
    </row>
    <row r="12" spans="1:9" ht="12.75">
      <c r="A12" t="s">
        <v>54</v>
      </c>
      <c r="B12" s="12">
        <v>6926</v>
      </c>
      <c r="C12" s="12"/>
      <c r="D12" s="12">
        <v>-49548</v>
      </c>
      <c r="E12" s="12"/>
      <c r="F12" s="12">
        <v>-1945</v>
      </c>
      <c r="G12" s="12"/>
      <c r="H12" s="13"/>
      <c r="I12" s="6"/>
    </row>
    <row r="13" spans="1:9" ht="12.75">
      <c r="A13" t="s">
        <v>55</v>
      </c>
      <c r="B13" s="12">
        <v>-14065</v>
      </c>
      <c r="C13" s="12"/>
      <c r="D13" s="12">
        <v>-26265</v>
      </c>
      <c r="E13" s="12"/>
      <c r="F13" s="12">
        <v>-717</v>
      </c>
      <c r="G13" s="12"/>
      <c r="H13" s="13"/>
      <c r="I13" s="6"/>
    </row>
    <row r="14" spans="1:9" ht="12.75">
      <c r="A14" t="s">
        <v>56</v>
      </c>
      <c r="B14" s="19">
        <v>91944</v>
      </c>
      <c r="C14" s="19"/>
      <c r="D14" s="19">
        <v>29525</v>
      </c>
      <c r="E14" s="19"/>
      <c r="F14" s="19">
        <v>49390</v>
      </c>
      <c r="G14" s="19"/>
      <c r="H14" s="13"/>
      <c r="I14" s="14"/>
    </row>
    <row r="15" spans="1:9" ht="12.75">
      <c r="A15" t="s">
        <v>41</v>
      </c>
      <c r="B15" s="12"/>
      <c r="C15" s="12">
        <f>SUM(B7:B14)</f>
        <v>74062</v>
      </c>
      <c r="D15" s="12"/>
      <c r="E15" s="12">
        <f>SUM(D7:D14)</f>
        <v>-394643</v>
      </c>
      <c r="F15" s="12"/>
      <c r="G15" s="12">
        <f>SUM(F7:F14)</f>
        <v>2765</v>
      </c>
      <c r="H15" s="6"/>
      <c r="I15" s="6"/>
    </row>
    <row r="16" spans="2:9" ht="12.75">
      <c r="B16" s="12"/>
      <c r="C16" s="12"/>
      <c r="D16" s="12"/>
      <c r="E16" s="12"/>
      <c r="F16" s="12"/>
      <c r="G16" s="12"/>
      <c r="H16" s="6"/>
      <c r="I16" s="6"/>
    </row>
    <row r="17" spans="1:9" ht="12.75">
      <c r="A17" t="s">
        <v>42</v>
      </c>
      <c r="B17" s="12"/>
      <c r="C17" s="12"/>
      <c r="D17" s="12"/>
      <c r="E17" s="12"/>
      <c r="F17" s="12"/>
      <c r="G17" s="12"/>
      <c r="H17" s="6"/>
      <c r="I17" s="6"/>
    </row>
    <row r="18" spans="1:9" ht="12.75">
      <c r="A18" t="s">
        <v>57</v>
      </c>
      <c r="B18" s="19">
        <v>10662</v>
      </c>
      <c r="D18" s="19">
        <v>2476</v>
      </c>
      <c r="F18" s="19">
        <v>31901</v>
      </c>
      <c r="H18" s="13"/>
      <c r="I18" s="14"/>
    </row>
    <row r="19" spans="1:9" ht="12.75">
      <c r="A19" t="s">
        <v>58</v>
      </c>
      <c r="B19" s="19">
        <v>44747</v>
      </c>
      <c r="D19" s="19">
        <v>17063</v>
      </c>
      <c r="F19" s="19">
        <v>19837</v>
      </c>
      <c r="H19" s="13"/>
      <c r="I19" s="14"/>
    </row>
    <row r="20" spans="1:9" ht="12.75">
      <c r="A20" t="s">
        <v>59</v>
      </c>
      <c r="B20" s="19">
        <v>-6295</v>
      </c>
      <c r="D20" s="19">
        <v>61181</v>
      </c>
      <c r="F20" s="19">
        <v>211031</v>
      </c>
      <c r="H20" s="13"/>
      <c r="I20" s="14"/>
    </row>
    <row r="21" spans="1:9" ht="12.75">
      <c r="A21" t="s">
        <v>105</v>
      </c>
      <c r="B21" s="19">
        <v>4873</v>
      </c>
      <c r="D21" s="19">
        <v>25465</v>
      </c>
      <c r="F21" s="19">
        <v>-26028</v>
      </c>
      <c r="H21" s="13"/>
      <c r="I21" s="14"/>
    </row>
    <row r="22" spans="1:9" ht="12.75">
      <c r="A22" t="s">
        <v>43</v>
      </c>
      <c r="B22" s="12"/>
      <c r="C22" s="12">
        <f>SUM(B18-B19-B20)</f>
        <v>-27790</v>
      </c>
      <c r="D22" s="12"/>
      <c r="E22" s="12">
        <f>SUM(D18-D19-D20)</f>
        <v>-75768</v>
      </c>
      <c r="F22" s="12"/>
      <c r="G22" s="12">
        <f>SUM(F18-F19-F20)</f>
        <v>-198967</v>
      </c>
      <c r="H22" s="6"/>
      <c r="I22" s="6"/>
    </row>
    <row r="23" spans="2:9" ht="12.75">
      <c r="B23" s="12"/>
      <c r="C23" s="12"/>
      <c r="D23" s="12"/>
      <c r="E23" s="12"/>
      <c r="F23" s="12"/>
      <c r="G23" s="12"/>
      <c r="H23" s="6"/>
      <c r="I23" s="6"/>
    </row>
    <row r="24" spans="1:9" ht="12.75">
      <c r="A24" t="s">
        <v>44</v>
      </c>
      <c r="B24" s="12"/>
      <c r="C24" s="12"/>
      <c r="D24" s="12"/>
      <c r="E24" s="12"/>
      <c r="F24" s="12"/>
      <c r="G24" s="12"/>
      <c r="H24" s="6"/>
      <c r="I24" s="6"/>
    </row>
    <row r="25" spans="1:9" ht="12.75">
      <c r="A25" t="s">
        <v>6</v>
      </c>
      <c r="B25" s="15">
        <v>-217900</v>
      </c>
      <c r="C25" s="12"/>
      <c r="D25" s="15">
        <v>535300</v>
      </c>
      <c r="E25" s="12"/>
      <c r="F25" s="15">
        <v>565437</v>
      </c>
      <c r="G25" s="12"/>
      <c r="H25" s="13"/>
      <c r="I25" s="6"/>
    </row>
    <row r="26" spans="1:9" ht="12.75">
      <c r="A26" t="s">
        <v>7</v>
      </c>
      <c r="B26" s="16">
        <v>-31942</v>
      </c>
      <c r="C26" s="20"/>
      <c r="D26" s="16">
        <v>-35156</v>
      </c>
      <c r="E26" s="20"/>
      <c r="F26" s="16">
        <v>105594</v>
      </c>
      <c r="G26" s="20"/>
      <c r="H26" s="13"/>
      <c r="I26" s="2"/>
    </row>
    <row r="27" spans="1:9" ht="12.75">
      <c r="A27" t="s">
        <v>48</v>
      </c>
      <c r="B27" s="15"/>
      <c r="C27" s="15">
        <f>SUM(B25:B26)</f>
        <v>-249842</v>
      </c>
      <c r="D27" s="15"/>
      <c r="E27" s="15">
        <f>SUM(D25:D26)</f>
        <v>500144</v>
      </c>
      <c r="F27" s="15"/>
      <c r="G27" s="15">
        <f>SUM(F25:F26)</f>
        <v>671031</v>
      </c>
      <c r="H27" s="17"/>
      <c r="I27" s="17"/>
    </row>
    <row r="28" spans="2:7" ht="12.75">
      <c r="B28" s="15"/>
      <c r="C28" s="15"/>
      <c r="D28" s="15"/>
      <c r="E28" s="15"/>
      <c r="F28" s="15"/>
      <c r="G28" s="15"/>
    </row>
    <row r="29" spans="1:9" ht="12.75">
      <c r="A29" t="s">
        <v>45</v>
      </c>
      <c r="B29" s="15"/>
      <c r="C29" s="15">
        <f>SUM(B7,C15,C22,C27,)</f>
        <v>-139603</v>
      </c>
      <c r="D29" s="15"/>
      <c r="E29" s="15">
        <f>SUM(D7,E15,E22,E27,)</f>
        <v>-22233</v>
      </c>
      <c r="F29" s="15"/>
      <c r="G29" s="15">
        <f>SUM(F7,G15,G22,G27,)</f>
        <v>599327</v>
      </c>
      <c r="H29" s="13"/>
      <c r="I29" s="17"/>
    </row>
    <row r="30" spans="1:10" ht="12.75">
      <c r="A30" t="s">
        <v>46</v>
      </c>
      <c r="B30" s="15"/>
      <c r="C30" s="15">
        <v>26003</v>
      </c>
      <c r="D30" s="20"/>
      <c r="E30" s="15">
        <v>24247</v>
      </c>
      <c r="F30" s="20"/>
      <c r="G30" s="15">
        <v>31081</v>
      </c>
      <c r="H30" s="18"/>
      <c r="I30" s="13"/>
      <c r="J30" s="13"/>
    </row>
    <row r="31" spans="1:10" ht="12.75">
      <c r="A31" t="s">
        <v>47</v>
      </c>
      <c r="B31" s="15"/>
      <c r="C31" s="15">
        <v>108218</v>
      </c>
      <c r="D31" s="15"/>
      <c r="E31" s="15">
        <v>26003</v>
      </c>
      <c r="F31" s="15"/>
      <c r="G31" s="15">
        <v>24247</v>
      </c>
      <c r="H31" s="18"/>
      <c r="I31" s="18"/>
      <c r="J31" s="18"/>
    </row>
    <row r="32" spans="1:7" ht="12.75">
      <c r="A32" t="s">
        <v>45</v>
      </c>
      <c r="B32" s="15"/>
      <c r="C32" s="15">
        <f>SUM(C31-C30)</f>
        <v>82215</v>
      </c>
      <c r="D32" s="15"/>
      <c r="E32" s="15">
        <f>SUM(E31-E30)</f>
        <v>1756</v>
      </c>
      <c r="F32" s="15"/>
      <c r="G32" s="15">
        <f>SUM(G31-G30)</f>
        <v>-6834</v>
      </c>
    </row>
    <row r="34" spans="1:7" ht="12.75">
      <c r="A34" t="s">
        <v>60</v>
      </c>
      <c r="C34" t="b">
        <f>C29=C32</f>
        <v>0</v>
      </c>
      <c r="E34" t="b">
        <f>E29=E32</f>
        <v>0</v>
      </c>
      <c r="G34" t="b">
        <f>G29=G32</f>
        <v>0</v>
      </c>
    </row>
    <row r="36" spans="1:7" ht="18">
      <c r="A36" s="34" t="s">
        <v>120</v>
      </c>
      <c r="B36" s="34"/>
      <c r="C36" s="34"/>
      <c r="D36" s="34"/>
      <c r="E36" s="34"/>
      <c r="F36" s="34"/>
      <c r="G36" s="34"/>
    </row>
  </sheetData>
  <mergeCells count="7">
    <mergeCell ref="A36:G36"/>
    <mergeCell ref="B5:C5"/>
    <mergeCell ref="D5:E5"/>
    <mergeCell ref="F5:G5"/>
    <mergeCell ref="A1:G1"/>
    <mergeCell ref="A2:G2"/>
    <mergeCell ref="A3:G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5">
      <selection activeCell="A36" sqref="A36"/>
    </sheetView>
  </sheetViews>
  <sheetFormatPr defaultColWidth="9.140625" defaultRowHeight="12.75"/>
  <cols>
    <col min="1" max="1" width="39.57421875" style="0" bestFit="1" customWidth="1"/>
    <col min="2" max="3" width="10.421875" style="0" bestFit="1" customWidth="1"/>
    <col min="4" max="4" width="10.28125" style="0" bestFit="1" customWidth="1"/>
    <col min="5" max="6" width="10.421875" style="0" bestFit="1" customWidth="1"/>
    <col min="7" max="7" width="10.28125" style="0" bestFit="1" customWidth="1"/>
    <col min="8" max="9" width="10.421875" style="0" bestFit="1" customWidth="1"/>
    <col min="10" max="10" width="10.28125" style="0" bestFit="1" customWidth="1"/>
  </cols>
  <sheetData>
    <row r="1" spans="1:10" ht="12.7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2.75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</row>
    <row r="5" spans="2:10" ht="12.75">
      <c r="B5" s="4" t="s">
        <v>13</v>
      </c>
      <c r="C5" s="4" t="s">
        <v>12</v>
      </c>
      <c r="D5" s="8" t="s">
        <v>34</v>
      </c>
      <c r="E5" s="4" t="s">
        <v>12</v>
      </c>
      <c r="F5" s="4" t="s">
        <v>11</v>
      </c>
      <c r="G5" s="8" t="s">
        <v>34</v>
      </c>
      <c r="H5" s="4" t="s">
        <v>11</v>
      </c>
      <c r="I5" s="4" t="s">
        <v>35</v>
      </c>
      <c r="J5" s="11" t="s">
        <v>34</v>
      </c>
    </row>
    <row r="6" spans="1:10" ht="12.75">
      <c r="A6" s="4" t="s">
        <v>1</v>
      </c>
      <c r="B6" s="4"/>
      <c r="C6" s="4"/>
      <c r="D6" s="9"/>
      <c r="E6" s="4"/>
      <c r="F6" s="4"/>
      <c r="G6" s="9"/>
      <c r="H6" s="4"/>
      <c r="J6" s="10"/>
    </row>
    <row r="7" spans="1:10" ht="12.75">
      <c r="A7" t="s">
        <v>4</v>
      </c>
      <c r="D7" s="10"/>
      <c r="G7" s="10"/>
      <c r="J7" s="10"/>
    </row>
    <row r="8" spans="1:10" ht="12.75">
      <c r="A8" t="s">
        <v>83</v>
      </c>
      <c r="B8">
        <v>108218</v>
      </c>
      <c r="C8">
        <v>26003</v>
      </c>
      <c r="D8" s="10">
        <f>SUM(B8-C8)</f>
        <v>82215</v>
      </c>
      <c r="E8">
        <v>26003</v>
      </c>
      <c r="F8">
        <v>24247</v>
      </c>
      <c r="G8" s="10">
        <f aca="true" t="shared" si="0" ref="G8:G19">SUM(E8-F8)</f>
        <v>1756</v>
      </c>
      <c r="H8">
        <v>24247</v>
      </c>
      <c r="I8">
        <v>31081</v>
      </c>
      <c r="J8" s="10">
        <f aca="true" t="shared" si="1" ref="J8:J19">SUM(H8-I8)</f>
        <v>-6834</v>
      </c>
    </row>
    <row r="9" spans="1:10" ht="12.75">
      <c r="A9" t="s">
        <v>93</v>
      </c>
      <c r="B9">
        <v>98570</v>
      </c>
      <c r="C9">
        <v>84505</v>
      </c>
      <c r="D9" s="10">
        <f aca="true" t="shared" si="2" ref="D9:D19">SUM(B9-C9)</f>
        <v>14065</v>
      </c>
      <c r="E9">
        <v>84505</v>
      </c>
      <c r="F9">
        <v>58240</v>
      </c>
      <c r="G9" s="10">
        <f t="shared" si="0"/>
        <v>26265</v>
      </c>
      <c r="H9">
        <v>58240</v>
      </c>
      <c r="I9">
        <v>57523</v>
      </c>
      <c r="J9" s="10">
        <f t="shared" si="1"/>
        <v>717</v>
      </c>
    </row>
    <row r="10" spans="1:10" ht="12.75">
      <c r="A10" t="s">
        <v>87</v>
      </c>
      <c r="B10">
        <v>1285005</v>
      </c>
      <c r="C10">
        <v>1238618</v>
      </c>
      <c r="D10" s="10">
        <f t="shared" si="2"/>
        <v>46387</v>
      </c>
      <c r="E10">
        <v>1238618</v>
      </c>
      <c r="F10">
        <v>1102453</v>
      </c>
      <c r="G10" s="10">
        <f t="shared" si="0"/>
        <v>136165</v>
      </c>
      <c r="H10">
        <v>1102453</v>
      </c>
      <c r="I10">
        <v>945073</v>
      </c>
      <c r="J10" s="10">
        <f t="shared" si="1"/>
        <v>157380</v>
      </c>
    </row>
    <row r="11" spans="1:10" ht="12.75">
      <c r="A11" t="s">
        <v>92</v>
      </c>
      <c r="B11" s="1">
        <v>99201</v>
      </c>
      <c r="C11" s="1">
        <v>106127</v>
      </c>
      <c r="D11" s="10">
        <f t="shared" si="2"/>
        <v>-6926</v>
      </c>
      <c r="E11" s="1">
        <v>106127</v>
      </c>
      <c r="F11" s="1">
        <v>56579</v>
      </c>
      <c r="G11" s="10">
        <f t="shared" si="0"/>
        <v>49548</v>
      </c>
      <c r="H11" s="1">
        <v>56579</v>
      </c>
      <c r="I11" s="1">
        <v>54634</v>
      </c>
      <c r="J11" s="10">
        <f t="shared" si="1"/>
        <v>1945</v>
      </c>
    </row>
    <row r="12" spans="1:10" ht="12.75">
      <c r="A12" t="s">
        <v>117</v>
      </c>
      <c r="B12">
        <f>SUM(B8:B11)</f>
        <v>1590994</v>
      </c>
      <c r="C12">
        <f>SUM(C8:C11)</f>
        <v>1455253</v>
      </c>
      <c r="D12" s="10">
        <f t="shared" si="2"/>
        <v>135741</v>
      </c>
      <c r="E12">
        <f>SUM(E8:E11)</f>
        <v>1455253</v>
      </c>
      <c r="F12">
        <f>SUM(F8:F11)</f>
        <v>1241519</v>
      </c>
      <c r="G12" s="10">
        <f t="shared" si="0"/>
        <v>213734</v>
      </c>
      <c r="H12">
        <f>SUM(H8:H11)</f>
        <v>1241519</v>
      </c>
      <c r="I12">
        <f>SUM(I8:I11)</f>
        <v>1088311</v>
      </c>
      <c r="J12" s="10">
        <f t="shared" si="1"/>
        <v>153208</v>
      </c>
    </row>
    <row r="13" spans="1:10" ht="12.75">
      <c r="A13" t="s">
        <v>2</v>
      </c>
      <c r="B13">
        <v>1270706</v>
      </c>
      <c r="C13">
        <v>1121980</v>
      </c>
      <c r="D13" s="10">
        <f t="shared" si="2"/>
        <v>148726</v>
      </c>
      <c r="E13">
        <v>1121980</v>
      </c>
      <c r="F13">
        <v>986127</v>
      </c>
      <c r="G13" s="10">
        <f t="shared" si="0"/>
        <v>135853</v>
      </c>
      <c r="H13">
        <v>986127</v>
      </c>
      <c r="I13">
        <v>826977</v>
      </c>
      <c r="J13" s="10">
        <f t="shared" si="1"/>
        <v>159150</v>
      </c>
    </row>
    <row r="14" spans="1:10" ht="12.75">
      <c r="A14" t="s">
        <v>3</v>
      </c>
      <c r="B14" s="1">
        <v>-674937</v>
      </c>
      <c r="C14" s="1">
        <v>-555760</v>
      </c>
      <c r="D14" s="10">
        <f t="shared" si="2"/>
        <v>-119177</v>
      </c>
      <c r="E14" s="1">
        <v>-555760</v>
      </c>
      <c r="F14" s="1">
        <v>-418078</v>
      </c>
      <c r="G14" s="10">
        <f t="shared" si="0"/>
        <v>-137682</v>
      </c>
      <c r="H14" s="1">
        <v>-418078</v>
      </c>
      <c r="I14">
        <v>-316631</v>
      </c>
      <c r="J14" s="10">
        <f t="shared" si="1"/>
        <v>-101447</v>
      </c>
    </row>
    <row r="15" spans="1:10" ht="12.75">
      <c r="A15" t="s">
        <v>116</v>
      </c>
      <c r="B15" s="2">
        <f>SUM(B13:B14)</f>
        <v>595769</v>
      </c>
      <c r="C15" s="2">
        <f>SUM(C13:C14)</f>
        <v>566220</v>
      </c>
      <c r="D15" s="10">
        <f t="shared" si="2"/>
        <v>29549</v>
      </c>
      <c r="E15" s="2">
        <f>SUM(E13:E14)</f>
        <v>566220</v>
      </c>
      <c r="F15" s="2">
        <f>SUM(F13:F14)</f>
        <v>568049</v>
      </c>
      <c r="G15" s="10">
        <f t="shared" si="0"/>
        <v>-1829</v>
      </c>
      <c r="H15" s="2">
        <f>SUM(H13:H14)</f>
        <v>568049</v>
      </c>
      <c r="I15" s="2">
        <f>SUM(I13:I14)</f>
        <v>510346</v>
      </c>
      <c r="J15" s="10">
        <f t="shared" si="1"/>
        <v>57703</v>
      </c>
    </row>
    <row r="16" spans="1:10" ht="12.75">
      <c r="A16" t="s">
        <v>88</v>
      </c>
      <c r="B16">
        <v>48217</v>
      </c>
      <c r="C16">
        <v>136595</v>
      </c>
      <c r="D16" s="10">
        <f t="shared" si="2"/>
        <v>-88378</v>
      </c>
      <c r="E16">
        <v>136595</v>
      </c>
      <c r="F16">
        <v>240531</v>
      </c>
      <c r="G16" s="10">
        <f t="shared" si="0"/>
        <v>-103936</v>
      </c>
      <c r="H16">
        <v>240531</v>
      </c>
      <c r="I16">
        <v>82307</v>
      </c>
      <c r="J16" s="10">
        <f t="shared" si="1"/>
        <v>158224</v>
      </c>
    </row>
    <row r="17" spans="1:10" ht="12.75">
      <c r="A17" t="s">
        <v>86</v>
      </c>
      <c r="B17">
        <v>352897</v>
      </c>
      <c r="C17">
        <v>359192</v>
      </c>
      <c r="D17" s="10">
        <f t="shared" si="2"/>
        <v>-6295</v>
      </c>
      <c r="E17">
        <v>359192</v>
      </c>
      <c r="F17">
        <v>298011</v>
      </c>
      <c r="G17" s="10">
        <f t="shared" si="0"/>
        <v>61181</v>
      </c>
      <c r="H17">
        <v>298011</v>
      </c>
      <c r="I17">
        <v>86980</v>
      </c>
      <c r="J17" s="10">
        <f t="shared" si="1"/>
        <v>211031</v>
      </c>
    </row>
    <row r="18" spans="1:10" ht="12.75">
      <c r="A18" t="s">
        <v>91</v>
      </c>
      <c r="B18" s="1">
        <v>35343</v>
      </c>
      <c r="C18" s="1">
        <v>40216</v>
      </c>
      <c r="D18" s="10">
        <f t="shared" si="2"/>
        <v>-4873</v>
      </c>
      <c r="E18" s="1">
        <v>40216</v>
      </c>
      <c r="F18" s="1">
        <v>65681</v>
      </c>
      <c r="G18" s="10">
        <f t="shared" si="0"/>
        <v>-25465</v>
      </c>
      <c r="H18" s="1">
        <v>65681</v>
      </c>
      <c r="I18" s="1">
        <v>39653</v>
      </c>
      <c r="J18" s="10">
        <f t="shared" si="1"/>
        <v>26028</v>
      </c>
    </row>
    <row r="19" spans="1:10" ht="13.5" thickBot="1">
      <c r="A19" t="s">
        <v>5</v>
      </c>
      <c r="B19" s="3">
        <f>SUM(B12,B15:B18)</f>
        <v>2623220</v>
      </c>
      <c r="C19" s="3">
        <f>SUM(C12,C15:C18)</f>
        <v>2557476</v>
      </c>
      <c r="D19" s="10">
        <f t="shared" si="2"/>
        <v>65744</v>
      </c>
      <c r="E19" s="3">
        <f>SUM(E12,E15:E18)</f>
        <v>2557476</v>
      </c>
      <c r="F19" s="3">
        <f>SUM(F12,F15:F18)</f>
        <v>2413791</v>
      </c>
      <c r="G19" s="10">
        <f t="shared" si="0"/>
        <v>143685</v>
      </c>
      <c r="H19" s="3">
        <f>SUM(H12,H15:H18)</f>
        <v>2413791</v>
      </c>
      <c r="I19" s="3">
        <f>SUM(I12,I15:I18)</f>
        <v>1807597</v>
      </c>
      <c r="J19" s="10">
        <f t="shared" si="1"/>
        <v>606194</v>
      </c>
    </row>
    <row r="20" spans="4:10" ht="13.5" thickTop="1">
      <c r="D20" s="10"/>
      <c r="G20" s="10"/>
      <c r="J20" s="10"/>
    </row>
    <row r="21" spans="1:10" ht="12.75">
      <c r="A21" s="4" t="s">
        <v>8</v>
      </c>
      <c r="B21" s="4"/>
      <c r="C21" s="4"/>
      <c r="D21" s="9"/>
      <c r="E21" s="4"/>
      <c r="F21" s="4"/>
      <c r="G21" s="9"/>
      <c r="H21" s="4"/>
      <c r="J21" s="10"/>
    </row>
    <row r="22" spans="1:10" ht="12.75">
      <c r="A22" t="s">
        <v>0</v>
      </c>
      <c r="D22" s="10"/>
      <c r="G22" s="10"/>
      <c r="J22" s="10"/>
    </row>
    <row r="23" spans="1:10" ht="12.75">
      <c r="A23" t="s">
        <v>80</v>
      </c>
      <c r="B23">
        <v>695284</v>
      </c>
      <c r="C23">
        <v>582075</v>
      </c>
      <c r="D23" s="10">
        <f aca="true" t="shared" si="3" ref="D23:D28">SUM(B23-C23)</f>
        <v>113209</v>
      </c>
      <c r="E23">
        <v>582075</v>
      </c>
      <c r="F23">
        <v>599376</v>
      </c>
      <c r="G23" s="10">
        <f aca="true" t="shared" si="4" ref="G23:G28">SUM(E23-F23)</f>
        <v>-17301</v>
      </c>
      <c r="H23">
        <v>599376</v>
      </c>
      <c r="I23">
        <v>498237</v>
      </c>
      <c r="J23" s="10">
        <f aca="true" t="shared" si="5" ref="J23:J28">SUM(H23-I23)</f>
        <v>101139</v>
      </c>
    </row>
    <row r="24" spans="1:10" ht="12.75">
      <c r="A24" t="s">
        <v>81</v>
      </c>
      <c r="B24" s="1">
        <v>444944</v>
      </c>
      <c r="C24" s="1">
        <v>353000</v>
      </c>
      <c r="D24" s="10">
        <f t="shared" si="3"/>
        <v>91944</v>
      </c>
      <c r="E24" s="1">
        <v>353000</v>
      </c>
      <c r="F24" s="1">
        <v>323475</v>
      </c>
      <c r="G24" s="10">
        <f t="shared" si="4"/>
        <v>29525</v>
      </c>
      <c r="H24" s="1">
        <v>323475</v>
      </c>
      <c r="I24" s="1">
        <v>274085</v>
      </c>
      <c r="J24" s="10">
        <f t="shared" si="5"/>
        <v>49390</v>
      </c>
    </row>
    <row r="25" spans="1:10" ht="12.75">
      <c r="A25" t="s">
        <v>118</v>
      </c>
      <c r="B25" s="2">
        <f>SUM(B23:B24)</f>
        <v>1140228</v>
      </c>
      <c r="C25" s="2">
        <f>SUM(C23:C24)</f>
        <v>935075</v>
      </c>
      <c r="D25" s="10">
        <f t="shared" si="3"/>
        <v>205153</v>
      </c>
      <c r="E25" s="2">
        <f>SUM(E23:E24)</f>
        <v>935075</v>
      </c>
      <c r="F25" s="2">
        <f>SUM(F23:F24)</f>
        <v>922851</v>
      </c>
      <c r="G25" s="10">
        <f t="shared" si="4"/>
        <v>12224</v>
      </c>
      <c r="H25" s="2">
        <f>SUM(H23:H24)</f>
        <v>922851</v>
      </c>
      <c r="I25" s="2">
        <f>SUM(I23:I24)</f>
        <v>772322</v>
      </c>
      <c r="J25" s="10">
        <f t="shared" si="5"/>
        <v>150529</v>
      </c>
    </row>
    <row r="26" spans="1:10" ht="12.75">
      <c r="A26" t="s">
        <v>89</v>
      </c>
      <c r="B26">
        <v>449000</v>
      </c>
      <c r="C26">
        <v>666900</v>
      </c>
      <c r="D26" s="10">
        <f t="shared" si="3"/>
        <v>-217900</v>
      </c>
      <c r="E26">
        <v>666900</v>
      </c>
      <c r="F26">
        <v>431600</v>
      </c>
      <c r="G26" s="10">
        <f t="shared" si="4"/>
        <v>235300</v>
      </c>
      <c r="H26">
        <v>431600</v>
      </c>
      <c r="I26">
        <v>249100</v>
      </c>
      <c r="J26" s="10">
        <f t="shared" si="5"/>
        <v>182500</v>
      </c>
    </row>
    <row r="27" spans="1:10" ht="12.75">
      <c r="A27" t="s">
        <v>90</v>
      </c>
      <c r="B27" s="1">
        <v>145882</v>
      </c>
      <c r="C27" s="1">
        <v>177824</v>
      </c>
      <c r="D27" s="10">
        <f t="shared" si="3"/>
        <v>-31942</v>
      </c>
      <c r="E27" s="1">
        <v>177824</v>
      </c>
      <c r="F27" s="1">
        <v>212980</v>
      </c>
      <c r="G27" s="10">
        <f t="shared" si="4"/>
        <v>-35156</v>
      </c>
      <c r="H27" s="1">
        <v>212980</v>
      </c>
      <c r="I27" s="1">
        <v>107386</v>
      </c>
      <c r="J27" s="10">
        <f t="shared" si="5"/>
        <v>105594</v>
      </c>
    </row>
    <row r="28" spans="1:10" ht="12.75">
      <c r="A28" t="s">
        <v>119</v>
      </c>
      <c r="B28">
        <f>SUM(B25:B27)</f>
        <v>1735110</v>
      </c>
      <c r="C28">
        <f>SUM(C25:C27)</f>
        <v>1779799</v>
      </c>
      <c r="D28" s="10">
        <f t="shared" si="3"/>
        <v>-44689</v>
      </c>
      <c r="E28">
        <f>SUM(E25:E27)</f>
        <v>1779799</v>
      </c>
      <c r="F28">
        <f>SUM(F25:F27)</f>
        <v>1567431</v>
      </c>
      <c r="G28" s="10">
        <f t="shared" si="4"/>
        <v>212368</v>
      </c>
      <c r="H28">
        <f>SUM(H25:H27)</f>
        <v>1567431</v>
      </c>
      <c r="I28">
        <f>SUM(I25:I27)</f>
        <v>1128808</v>
      </c>
      <c r="J28" s="10">
        <f t="shared" si="5"/>
        <v>438623</v>
      </c>
    </row>
    <row r="29" spans="1:10" ht="12.75">
      <c r="A29" s="4" t="s">
        <v>9</v>
      </c>
      <c r="B29" s="4"/>
      <c r="C29" s="4"/>
      <c r="D29" s="9"/>
      <c r="E29" s="4"/>
      <c r="F29" s="4"/>
      <c r="G29" s="9"/>
      <c r="H29" s="4"/>
      <c r="J29" s="10"/>
    </row>
    <row r="30" spans="1:10" ht="12.75">
      <c r="A30" t="s">
        <v>10</v>
      </c>
      <c r="B30">
        <v>73</v>
      </c>
      <c r="C30">
        <v>71</v>
      </c>
      <c r="D30" s="10">
        <f aca="true" t="shared" si="6" ref="D30:D35">SUM(B30-C30)</f>
        <v>2</v>
      </c>
      <c r="E30">
        <v>71</v>
      </c>
      <c r="F30">
        <v>70</v>
      </c>
      <c r="G30" s="10">
        <f aca="true" t="shared" si="7" ref="G30:G35">SUM(E30-F30)</f>
        <v>1</v>
      </c>
      <c r="H30">
        <v>70</v>
      </c>
      <c r="I30">
        <v>69</v>
      </c>
      <c r="J30" s="10">
        <f aca="true" t="shared" si="8" ref="J30:J35">SUM(H30-I30)</f>
        <v>1</v>
      </c>
    </row>
    <row r="31" spans="1:10" ht="12.75">
      <c r="A31" t="s">
        <v>18</v>
      </c>
      <c r="B31">
        <v>728015</v>
      </c>
      <c r="C31">
        <v>673122</v>
      </c>
      <c r="D31" s="10">
        <f t="shared" si="6"/>
        <v>54893</v>
      </c>
      <c r="E31">
        <v>673122</v>
      </c>
      <c r="F31">
        <v>654584</v>
      </c>
      <c r="G31" s="10">
        <f t="shared" si="7"/>
        <v>18538</v>
      </c>
      <c r="H31">
        <v>654584</v>
      </c>
      <c r="I31">
        <v>523517</v>
      </c>
      <c r="J31" s="10">
        <f t="shared" si="8"/>
        <v>131067</v>
      </c>
    </row>
    <row r="32" spans="1:10" ht="12.75">
      <c r="A32" t="s">
        <v>32</v>
      </c>
      <c r="B32" s="5">
        <v>291702</v>
      </c>
      <c r="C32">
        <v>227735</v>
      </c>
      <c r="D32" s="10">
        <f t="shared" si="6"/>
        <v>63967</v>
      </c>
      <c r="E32">
        <v>227735</v>
      </c>
      <c r="F32">
        <v>279701</v>
      </c>
      <c r="G32" s="10">
        <f t="shared" si="7"/>
        <v>-51966</v>
      </c>
      <c r="H32">
        <v>279701</v>
      </c>
      <c r="I32">
        <v>155203</v>
      </c>
      <c r="J32" s="10">
        <f t="shared" si="8"/>
        <v>124498</v>
      </c>
    </row>
    <row r="33" spans="1:10" ht="12.75">
      <c r="A33" t="s">
        <v>51</v>
      </c>
      <c r="B33" s="5">
        <v>-131680</v>
      </c>
      <c r="C33">
        <v>-123251</v>
      </c>
      <c r="D33" s="10">
        <f t="shared" si="6"/>
        <v>-8429</v>
      </c>
      <c r="E33">
        <v>-123251</v>
      </c>
      <c r="F33">
        <v>-87995</v>
      </c>
      <c r="G33" s="10">
        <f t="shared" si="7"/>
        <v>-35256</v>
      </c>
      <c r="H33">
        <v>-87995</v>
      </c>
      <c r="I33">
        <v>0</v>
      </c>
      <c r="J33" s="10">
        <f t="shared" si="8"/>
        <v>-87995</v>
      </c>
    </row>
    <row r="34" spans="1:10" ht="12.75">
      <c r="A34" t="s">
        <v>109</v>
      </c>
      <c r="B34" s="5">
        <f>SUM(B30:B33)</f>
        <v>888110</v>
      </c>
      <c r="C34" s="5">
        <f>SUM(C30:C33)</f>
        <v>777677</v>
      </c>
      <c r="D34" s="10">
        <f t="shared" si="6"/>
        <v>110433</v>
      </c>
      <c r="E34" s="5">
        <f>SUM(E30:E33)</f>
        <v>777677</v>
      </c>
      <c r="F34" s="5">
        <f>SUM(F30:F33)</f>
        <v>846360</v>
      </c>
      <c r="G34" s="10">
        <f t="shared" si="7"/>
        <v>-68683</v>
      </c>
      <c r="H34" s="5">
        <f>SUM(H30:H33)</f>
        <v>846360</v>
      </c>
      <c r="I34" s="5">
        <f>SUM(I30:I33)</f>
        <v>678789</v>
      </c>
      <c r="J34" s="10">
        <f t="shared" si="8"/>
        <v>167571</v>
      </c>
    </row>
    <row r="35" spans="1:10" ht="13.5" thickBot="1">
      <c r="A35" t="s">
        <v>14</v>
      </c>
      <c r="B35" s="3">
        <f>SUM(B28,B34)</f>
        <v>2623220</v>
      </c>
      <c r="C35" s="3">
        <f>SUM(C28,C34)</f>
        <v>2557476</v>
      </c>
      <c r="D35" s="10">
        <f t="shared" si="6"/>
        <v>65744</v>
      </c>
      <c r="E35" s="3">
        <f>SUM(E28,E34)</f>
        <v>2557476</v>
      </c>
      <c r="F35" s="3">
        <f>SUM(F28,F34)</f>
        <v>2413791</v>
      </c>
      <c r="G35" s="10">
        <f t="shared" si="7"/>
        <v>143685</v>
      </c>
      <c r="H35" s="3">
        <f>SUM(H28,H34)</f>
        <v>2413791</v>
      </c>
      <c r="I35" s="3">
        <f>SUM(I28,I34)</f>
        <v>1807597</v>
      </c>
      <c r="J35" s="10">
        <f t="shared" si="8"/>
        <v>606194</v>
      </c>
    </row>
    <row r="36" ht="13.5" thickTop="1"/>
  </sheetData>
  <mergeCells count="3">
    <mergeCell ref="A1:J1"/>
    <mergeCell ref="A2:J2"/>
    <mergeCell ref="A3:J3"/>
  </mergeCells>
  <printOptions gridLines="1"/>
  <pageMargins left="0.75" right="0.75" top="1" bottom="1" header="0.5" footer="0.5"/>
  <pageSetup fitToHeight="1" fitToWidth="1" horizontalDpi="600" verticalDpi="600" orientation="landscape" scale="93" r:id="rId1"/>
  <ignoredErrors>
    <ignoredError sqref="D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26" sqref="A26"/>
    </sheetView>
  </sheetViews>
  <sheetFormatPr defaultColWidth="9.140625" defaultRowHeight="12.75"/>
  <cols>
    <col min="1" max="1" width="42.140625" style="0" bestFit="1" customWidth="1"/>
    <col min="2" max="4" width="10.421875" style="0" bestFit="1" customWidth="1"/>
  </cols>
  <sheetData>
    <row r="1" spans="1:6" ht="12.75">
      <c r="A1" s="32" t="s">
        <v>15</v>
      </c>
      <c r="B1" s="32"/>
      <c r="C1" s="32"/>
      <c r="D1" s="32"/>
      <c r="E1" s="4"/>
      <c r="F1" s="4"/>
    </row>
    <row r="2" spans="1:6" ht="12.75">
      <c r="A2" s="32" t="s">
        <v>19</v>
      </c>
      <c r="B2" s="32"/>
      <c r="C2" s="32"/>
      <c r="D2" s="32"/>
      <c r="E2" s="4"/>
      <c r="F2" s="4"/>
    </row>
    <row r="3" spans="1:6" ht="12.75">
      <c r="A3" s="32" t="s">
        <v>16</v>
      </c>
      <c r="B3" s="32"/>
      <c r="C3" s="32"/>
      <c r="D3" s="32"/>
      <c r="E3" s="4"/>
      <c r="F3" s="4"/>
    </row>
    <row r="5" spans="2:6" ht="12.75">
      <c r="B5" s="4" t="s">
        <v>13</v>
      </c>
      <c r="C5" s="4" t="s">
        <v>12</v>
      </c>
      <c r="D5" s="4" t="s">
        <v>11</v>
      </c>
      <c r="E5" s="4"/>
      <c r="F5" s="4"/>
    </row>
    <row r="7" spans="1:4" ht="12.75">
      <c r="A7" t="s">
        <v>20</v>
      </c>
      <c r="B7">
        <v>4870390</v>
      </c>
      <c r="C7">
        <v>4375804</v>
      </c>
      <c r="D7">
        <v>3486043</v>
      </c>
    </row>
    <row r="8" spans="1:4" ht="12.75">
      <c r="A8" t="s">
        <v>21</v>
      </c>
      <c r="B8">
        <v>3560038</v>
      </c>
      <c r="C8">
        <v>3169724</v>
      </c>
      <c r="D8">
        <v>2483729</v>
      </c>
    </row>
    <row r="10" spans="1:4" ht="12.75">
      <c r="A10" t="s">
        <v>22</v>
      </c>
      <c r="B10">
        <f>SUM(B7-B8)</f>
        <v>1310352</v>
      </c>
      <c r="C10">
        <f>SUM(C7-C8)</f>
        <v>1206080</v>
      </c>
      <c r="D10">
        <f>SUM(D7-D8)</f>
        <v>1002314</v>
      </c>
    </row>
    <row r="12" spans="1:4" ht="12.75">
      <c r="A12" t="s">
        <v>23</v>
      </c>
      <c r="B12">
        <v>7959</v>
      </c>
      <c r="C12">
        <v>7669</v>
      </c>
      <c r="D12">
        <v>6801</v>
      </c>
    </row>
    <row r="13" spans="1:4" ht="12.75">
      <c r="A13" t="s">
        <v>24</v>
      </c>
      <c r="B13">
        <v>904280</v>
      </c>
      <c r="C13">
        <v>919825</v>
      </c>
      <c r="D13">
        <v>651099</v>
      </c>
    </row>
    <row r="14" spans="1:4" ht="12.75">
      <c r="A14" t="s">
        <v>25</v>
      </c>
      <c r="B14">
        <v>147826</v>
      </c>
      <c r="C14">
        <v>144760</v>
      </c>
      <c r="D14">
        <v>112304</v>
      </c>
    </row>
    <row r="15" spans="1:2" ht="12.75">
      <c r="A15" t="s">
        <v>29</v>
      </c>
      <c r="B15">
        <v>4500</v>
      </c>
    </row>
    <row r="16" spans="1:4" ht="12.75">
      <c r="A16" t="s">
        <v>26</v>
      </c>
      <c r="B16">
        <v>36334</v>
      </c>
      <c r="C16">
        <v>53541</v>
      </c>
      <c r="D16">
        <v>23765</v>
      </c>
    </row>
    <row r="17" spans="1:4" ht="12.75">
      <c r="A17" t="s">
        <v>30</v>
      </c>
      <c r="B17" s="6">
        <v>88378</v>
      </c>
      <c r="C17" s="6">
        <v>103936</v>
      </c>
      <c r="D17" s="6">
        <v>17047</v>
      </c>
    </row>
    <row r="18" spans="1:4" ht="12.75">
      <c r="A18" t="s">
        <v>106</v>
      </c>
      <c r="B18" s="6">
        <v>11730</v>
      </c>
      <c r="C18" s="6">
        <v>9346</v>
      </c>
      <c r="D18" s="6">
        <v>-22837</v>
      </c>
    </row>
    <row r="19" spans="1:4" ht="12.75">
      <c r="A19" t="s">
        <v>27</v>
      </c>
      <c r="B19" s="6">
        <v>45378</v>
      </c>
      <c r="C19" s="6">
        <v>18969</v>
      </c>
      <c r="D19" s="6">
        <v>89637</v>
      </c>
    </row>
    <row r="20" spans="1:4" ht="12.75">
      <c r="A20" t="s">
        <v>28</v>
      </c>
      <c r="B20">
        <f>SUM(B12:B19)</f>
        <v>1246385</v>
      </c>
      <c r="C20">
        <f>SUM(C12:C19)</f>
        <v>1258046</v>
      </c>
      <c r="D20">
        <f>SUM(D12:D19)</f>
        <v>877816</v>
      </c>
    </row>
    <row r="22" spans="1:4" ht="12.75">
      <c r="A22" t="s">
        <v>33</v>
      </c>
      <c r="B22">
        <f>SUM(B10-B20)</f>
        <v>63967</v>
      </c>
      <c r="C22">
        <f>SUM(C10-C20)</f>
        <v>-51966</v>
      </c>
      <c r="D22">
        <f>SUM(D10-D20)</f>
        <v>124498</v>
      </c>
    </row>
    <row r="24" spans="1:4" ht="12.75">
      <c r="A24" t="s">
        <v>103</v>
      </c>
      <c r="B24">
        <v>66939</v>
      </c>
      <c r="C24">
        <v>64341</v>
      </c>
      <c r="D24">
        <v>69005</v>
      </c>
    </row>
    <row r="25" spans="1:4" ht="12.75">
      <c r="A25" t="s">
        <v>107</v>
      </c>
      <c r="B25">
        <v>0.96</v>
      </c>
      <c r="C25">
        <v>-0.81</v>
      </c>
      <c r="D25" s="35">
        <v>1.8</v>
      </c>
    </row>
  </sheetData>
  <mergeCells count="3">
    <mergeCell ref="A1:D1"/>
    <mergeCell ref="A2:D2"/>
    <mergeCell ref="A3:D3"/>
  </mergeCells>
  <printOptions gridLines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Disability Law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Pittman</dc:creator>
  <cp:keywords/>
  <dc:description/>
  <cp:lastModifiedBy>Kathy Pittman</cp:lastModifiedBy>
  <cp:lastPrinted>2006-04-02T22:06:33Z</cp:lastPrinted>
  <dcterms:created xsi:type="dcterms:W3CDTF">2006-03-22T04:29:33Z</dcterms:created>
  <dcterms:modified xsi:type="dcterms:W3CDTF">2006-04-02T23:38:17Z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