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625" windowHeight="7065" activeTab="0"/>
  </bookViews>
  <sheets>
    <sheet name="Operating-Cash Budget" sheetId="1" r:id="rId1"/>
  </sheets>
  <definedNames>
    <definedName name="_xlnm.Print_Area" localSheetId="0">'Operating-Cash Budget'!$C$1:$P$51</definedName>
  </definedNames>
  <calcPr fullCalcOnLoad="1"/>
</workbook>
</file>

<file path=xl/sharedStrings.xml><?xml version="1.0" encoding="utf-8"?>
<sst xmlns="http://schemas.openxmlformats.org/spreadsheetml/2006/main" count="62" uniqueCount="47">
  <si>
    <t>Sales</t>
  </si>
  <si>
    <t>Operating Expenses</t>
  </si>
  <si>
    <t>Gross Margin</t>
  </si>
  <si>
    <t>Direct cost of Goods Sold</t>
  </si>
  <si>
    <t xml:space="preserve">  Depreciation</t>
  </si>
  <si>
    <t xml:space="preserve">  Quality Assurance</t>
  </si>
  <si>
    <t xml:space="preserve">  Research &amp; Development</t>
  </si>
  <si>
    <t xml:space="preserve">  General &amp; Administrative</t>
  </si>
  <si>
    <t xml:space="preserve">  Machining &amp; Systems</t>
  </si>
  <si>
    <t>Total Operating Expenses</t>
  </si>
  <si>
    <t>Profit Before Interest &amp; Taxes</t>
  </si>
  <si>
    <t>Non-Operating Expenses</t>
  </si>
  <si>
    <t xml:space="preserve">  Interest Expense</t>
  </si>
  <si>
    <t xml:space="preserve">  Taxes</t>
  </si>
  <si>
    <t>Total Non-Operating Expenses</t>
  </si>
  <si>
    <t>Net Profit after Taxes</t>
  </si>
  <si>
    <t xml:space="preserve">  Sales, Marketing &amp; Other</t>
  </si>
  <si>
    <t>Annual</t>
  </si>
  <si>
    <t>Cash Inflows</t>
  </si>
  <si>
    <t xml:space="preserve">  Collections from Sales</t>
  </si>
  <si>
    <t xml:space="preserve">  Interest Income</t>
  </si>
  <si>
    <t>Total Cash Inflows</t>
  </si>
  <si>
    <t>Cash Outflows</t>
  </si>
  <si>
    <t xml:space="preserve">  Payments for Raw Materials</t>
  </si>
  <si>
    <t xml:space="preserve">  Payments for Direct Labor</t>
  </si>
  <si>
    <t xml:space="preserve">  Operating Expenses</t>
  </si>
  <si>
    <t xml:space="preserve">  Corporate Tax Payments</t>
  </si>
  <si>
    <t xml:space="preserve">  Capital Expenditures</t>
  </si>
  <si>
    <t>Total Cash Outflows</t>
  </si>
  <si>
    <t>Net Cash Flows</t>
  </si>
  <si>
    <t>Beginning Cash on Hand</t>
  </si>
  <si>
    <t>Ending Cash on Hand</t>
  </si>
  <si>
    <t>Operating Budget FY 2005</t>
  </si>
  <si>
    <t>Cash Budget FY 2005</t>
  </si>
  <si>
    <t>Riordan Manufacturing, Inc.</t>
  </si>
  <si>
    <t>Oct.
2004</t>
  </si>
  <si>
    <t>Nov.
2004</t>
  </si>
  <si>
    <t>Dec.
2004</t>
  </si>
  <si>
    <t>Jan.
2005</t>
  </si>
  <si>
    <t>Feb.
2005</t>
  </si>
  <si>
    <t>Mar.
2005</t>
  </si>
  <si>
    <t>Apr.
2005</t>
  </si>
  <si>
    <t>May
2005</t>
  </si>
  <si>
    <t>Jun.
2005</t>
  </si>
  <si>
    <t>Jul.
2005</t>
  </si>
  <si>
    <t>Aug.
2005</t>
  </si>
  <si>
    <t>Sep.
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</si>
</sst>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0.0%"/>
    <numFmt numFmtId="166" formatCode="_(* #,##0.0_);_(* \(#,##0.0\);_(* &quot;-&quot;?_);_(@_)"/>
    <numFmt numFmtId="167" formatCode="_(* #,##0.000_);_(* \(#,##0.000\);_(* &quot;-&quot;???_);_(@_)"/>
    <numFmt numFmtId="168" formatCode="0_);\(0\)"/>
    <numFmt numFmtId="169" formatCode="_(* #,##0.0_);_(* \(#,##0.0\);_(* &quot;-&quot;??_);_(@_)"/>
    <numFmt numFmtId="170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6" fontId="1" fillId="0" borderId="1" xfId="0" applyNumberFormat="1" applyFont="1" applyBorder="1" applyAlignment="1">
      <alignment/>
    </xf>
    <xf numFmtId="6" fontId="1" fillId="0" borderId="2" xfId="0" applyNumberFormat="1" applyFont="1" applyBorder="1" applyAlignment="1">
      <alignment/>
    </xf>
    <xf numFmtId="6" fontId="1" fillId="0" borderId="3" xfId="0" applyNumberFormat="1" applyFont="1" applyBorder="1" applyAlignment="1">
      <alignment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="90" zoomScaleNormal="90" workbookViewId="0" topLeftCell="A1">
      <selection activeCell="G1" sqref="G1:G16384"/>
    </sheetView>
  </sheetViews>
  <sheetFormatPr defaultColWidth="9.140625" defaultRowHeight="12.75"/>
  <cols>
    <col min="1" max="1" width="2.421875" style="0" customWidth="1"/>
    <col min="2" max="2" width="1.8515625" style="0" customWidth="1"/>
    <col min="3" max="3" width="28.57421875" style="0" bestFit="1" customWidth="1"/>
    <col min="4" max="14" width="14.28125" style="0" bestFit="1" customWidth="1"/>
    <col min="15" max="15" width="14.8515625" style="0" bestFit="1" customWidth="1"/>
    <col min="16" max="16" width="15.57421875" style="0" bestFit="1" customWidth="1"/>
    <col min="17" max="17" width="12.140625" style="0" bestFit="1" customWidth="1"/>
  </cols>
  <sheetData>
    <row r="1" spans="3:16" ht="18">
      <c r="C1" s="12" t="s">
        <v>34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8">
      <c r="C2" s="12" t="s">
        <v>32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3:16" ht="26.25">
      <c r="C4" s="11"/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19" t="s">
        <v>42</v>
      </c>
      <c r="L4" s="19" t="s">
        <v>43</v>
      </c>
      <c r="M4" s="19" t="s">
        <v>44</v>
      </c>
      <c r="N4" s="19" t="s">
        <v>45</v>
      </c>
      <c r="O4" s="19" t="s">
        <v>46</v>
      </c>
      <c r="P4" s="13" t="s">
        <v>17</v>
      </c>
    </row>
    <row r="6" spans="3:16" ht="12.75">
      <c r="C6" s="2" t="s">
        <v>0</v>
      </c>
      <c r="D6" s="14">
        <v>3976000</v>
      </c>
      <c r="E6" s="14">
        <v>4182000</v>
      </c>
      <c r="F6" s="14">
        <v>4798000</v>
      </c>
      <c r="G6" s="14">
        <v>4182000</v>
      </c>
      <c r="H6" s="14">
        <v>4190000</v>
      </c>
      <c r="I6" s="14">
        <v>3846000</v>
      </c>
      <c r="J6" s="14">
        <v>3460000</v>
      </c>
      <c r="K6" s="14">
        <v>3578000</v>
      </c>
      <c r="L6" s="14">
        <v>5210600</v>
      </c>
      <c r="M6" s="14">
        <v>5350200</v>
      </c>
      <c r="N6" s="14">
        <v>4726000</v>
      </c>
      <c r="O6" s="14">
        <v>2765221</v>
      </c>
      <c r="P6" s="14">
        <f>SUM(D6:O6)</f>
        <v>50264021</v>
      </c>
    </row>
    <row r="7" spans="3:16" ht="12.75">
      <c r="C7" s="6" t="s">
        <v>3</v>
      </c>
      <c r="D7" s="15">
        <f aca="true" t="shared" si="0" ref="D7:O7">D6*0.814</f>
        <v>3236464</v>
      </c>
      <c r="E7" s="15">
        <f t="shared" si="0"/>
        <v>3404148</v>
      </c>
      <c r="F7" s="15">
        <f t="shared" si="0"/>
        <v>3905571.9999999995</v>
      </c>
      <c r="G7" s="15">
        <f t="shared" si="0"/>
        <v>3404148</v>
      </c>
      <c r="H7" s="15">
        <f t="shared" si="0"/>
        <v>3410660</v>
      </c>
      <c r="I7" s="15">
        <f t="shared" si="0"/>
        <v>3130644</v>
      </c>
      <c r="J7" s="15">
        <f t="shared" si="0"/>
        <v>2816440</v>
      </c>
      <c r="K7" s="15">
        <f t="shared" si="0"/>
        <v>2912492</v>
      </c>
      <c r="L7" s="15">
        <f t="shared" si="0"/>
        <v>4241428.399999999</v>
      </c>
      <c r="M7" s="15">
        <f t="shared" si="0"/>
        <v>4355062.8</v>
      </c>
      <c r="N7" s="15">
        <f t="shared" si="0"/>
        <v>3846963.9999999995</v>
      </c>
      <c r="O7" s="15">
        <f t="shared" si="0"/>
        <v>2250889.894</v>
      </c>
      <c r="P7" s="15">
        <f aca="true" t="shared" si="1" ref="P7:P24">SUM(D7:O7)</f>
        <v>40914913.094</v>
      </c>
    </row>
    <row r="8" spans="3:16" ht="12.75">
      <c r="C8" s="7" t="s">
        <v>2</v>
      </c>
      <c r="D8" s="16">
        <f aca="true" t="shared" si="2" ref="D8:O8">D6-D7</f>
        <v>739536</v>
      </c>
      <c r="E8" s="16">
        <f t="shared" si="2"/>
        <v>777852</v>
      </c>
      <c r="F8" s="16">
        <f t="shared" si="2"/>
        <v>892428.0000000005</v>
      </c>
      <c r="G8" s="16">
        <f t="shared" si="2"/>
        <v>777852</v>
      </c>
      <c r="H8" s="16">
        <f t="shared" si="2"/>
        <v>779340</v>
      </c>
      <c r="I8" s="16">
        <f t="shared" si="2"/>
        <v>715356</v>
      </c>
      <c r="J8" s="16">
        <f t="shared" si="2"/>
        <v>643560</v>
      </c>
      <c r="K8" s="16">
        <f t="shared" si="2"/>
        <v>665508</v>
      </c>
      <c r="L8" s="16">
        <f t="shared" si="2"/>
        <v>969171.6000000006</v>
      </c>
      <c r="M8" s="16">
        <f t="shared" si="2"/>
        <v>995137.2000000002</v>
      </c>
      <c r="N8" s="16">
        <f t="shared" si="2"/>
        <v>879036.0000000005</v>
      </c>
      <c r="O8" s="16">
        <f t="shared" si="2"/>
        <v>514331.10600000015</v>
      </c>
      <c r="P8" s="16">
        <f t="shared" si="1"/>
        <v>9349107.906000001</v>
      </c>
    </row>
    <row r="9" spans="4:16" ht="12.7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3:16" ht="12.75">
      <c r="C10" t="s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3:17" ht="12.75">
      <c r="C11" s="3" t="s">
        <v>16</v>
      </c>
      <c r="D11" s="14">
        <v>85000</v>
      </c>
      <c r="E11" s="14">
        <v>85000</v>
      </c>
      <c r="F11" s="14">
        <v>85000</v>
      </c>
      <c r="G11" s="14">
        <v>85000</v>
      </c>
      <c r="H11" s="14">
        <v>85000</v>
      </c>
      <c r="I11" s="14">
        <v>85000</v>
      </c>
      <c r="J11" s="14">
        <v>85000</v>
      </c>
      <c r="K11" s="14">
        <v>85000</v>
      </c>
      <c r="L11" s="14">
        <v>85000</v>
      </c>
      <c r="M11" s="14">
        <v>85000</v>
      </c>
      <c r="N11" s="14">
        <v>85000</v>
      </c>
      <c r="O11" s="14">
        <v>85000</v>
      </c>
      <c r="P11" s="14">
        <f t="shared" si="1"/>
        <v>1020000</v>
      </c>
      <c r="Q11" s="8"/>
    </row>
    <row r="12" spans="3:17" ht="12.75">
      <c r="C12" s="3" t="s">
        <v>4</v>
      </c>
      <c r="D12" s="14">
        <v>36000</v>
      </c>
      <c r="E12" s="14">
        <v>36000</v>
      </c>
      <c r="F12" s="14">
        <v>36000</v>
      </c>
      <c r="G12" s="14">
        <v>36000</v>
      </c>
      <c r="H12" s="14">
        <v>36000</v>
      </c>
      <c r="I12" s="14">
        <v>36000</v>
      </c>
      <c r="J12" s="14">
        <v>36000</v>
      </c>
      <c r="K12" s="14">
        <v>36000</v>
      </c>
      <c r="L12" s="14">
        <v>36000</v>
      </c>
      <c r="M12" s="14">
        <v>36000</v>
      </c>
      <c r="N12" s="14">
        <v>36000</v>
      </c>
      <c r="O12" s="14">
        <v>36000</v>
      </c>
      <c r="P12" s="14">
        <f t="shared" si="1"/>
        <v>432000</v>
      </c>
      <c r="Q12" s="8"/>
    </row>
    <row r="13" spans="3:17" ht="12.75">
      <c r="C13" s="3" t="s">
        <v>5</v>
      </c>
      <c r="D13" s="14">
        <v>98500</v>
      </c>
      <c r="E13" s="14">
        <v>98500</v>
      </c>
      <c r="F13" s="14">
        <v>98500</v>
      </c>
      <c r="G13" s="14">
        <v>98500</v>
      </c>
      <c r="H13" s="14">
        <v>98500</v>
      </c>
      <c r="I13" s="14">
        <v>98500</v>
      </c>
      <c r="J13" s="14">
        <v>98500</v>
      </c>
      <c r="K13" s="14">
        <v>98500</v>
      </c>
      <c r="L13" s="14">
        <v>98500</v>
      </c>
      <c r="M13" s="14">
        <v>98500</v>
      </c>
      <c r="N13" s="14">
        <v>98500</v>
      </c>
      <c r="O13" s="14">
        <v>98500</v>
      </c>
      <c r="P13" s="14">
        <f t="shared" si="1"/>
        <v>1182000</v>
      </c>
      <c r="Q13" s="8"/>
    </row>
    <row r="14" spans="3:17" ht="12.75">
      <c r="C14" s="3" t="s">
        <v>6</v>
      </c>
      <c r="D14" s="14">
        <v>75250</v>
      </c>
      <c r="E14" s="14">
        <v>75250</v>
      </c>
      <c r="F14" s="14">
        <v>75250</v>
      </c>
      <c r="G14" s="14">
        <v>75250</v>
      </c>
      <c r="H14" s="14">
        <v>75250</v>
      </c>
      <c r="I14" s="14">
        <v>75250</v>
      </c>
      <c r="J14" s="14">
        <v>75250</v>
      </c>
      <c r="K14" s="14">
        <v>75250</v>
      </c>
      <c r="L14" s="14">
        <v>75250</v>
      </c>
      <c r="M14" s="14">
        <v>75250</v>
      </c>
      <c r="N14" s="14">
        <v>75250</v>
      </c>
      <c r="O14" s="14">
        <v>75250</v>
      </c>
      <c r="P14" s="14">
        <f t="shared" si="1"/>
        <v>903000</v>
      </c>
      <c r="Q14" s="8"/>
    </row>
    <row r="15" spans="3:17" ht="12.75">
      <c r="C15" s="3" t="s">
        <v>7</v>
      </c>
      <c r="D15" s="14">
        <v>151000</v>
      </c>
      <c r="E15" s="14">
        <v>151000</v>
      </c>
      <c r="F15" s="14">
        <v>151000</v>
      </c>
      <c r="G15" s="14">
        <v>151000</v>
      </c>
      <c r="H15" s="14">
        <v>151000</v>
      </c>
      <c r="I15" s="14">
        <v>151000</v>
      </c>
      <c r="J15" s="14">
        <v>151000</v>
      </c>
      <c r="K15" s="14">
        <v>151000</v>
      </c>
      <c r="L15" s="14">
        <v>151000</v>
      </c>
      <c r="M15" s="14">
        <v>151000</v>
      </c>
      <c r="N15" s="14">
        <v>151000</v>
      </c>
      <c r="O15" s="14">
        <v>151000</v>
      </c>
      <c r="P15" s="14">
        <f t="shared" si="1"/>
        <v>1812000</v>
      </c>
      <c r="Q15" s="8"/>
    </row>
    <row r="16" spans="3:17" ht="12.75">
      <c r="C16" s="3" t="s">
        <v>8</v>
      </c>
      <c r="D16" s="14">
        <v>54500</v>
      </c>
      <c r="E16" s="14">
        <v>54500</v>
      </c>
      <c r="F16" s="14">
        <v>54500</v>
      </c>
      <c r="G16" s="14">
        <v>54500</v>
      </c>
      <c r="H16" s="14">
        <v>54500</v>
      </c>
      <c r="I16" s="14">
        <v>54500</v>
      </c>
      <c r="J16" s="14">
        <v>54500</v>
      </c>
      <c r="K16" s="14">
        <v>54500</v>
      </c>
      <c r="L16" s="14">
        <v>54500</v>
      </c>
      <c r="M16" s="14">
        <v>54500</v>
      </c>
      <c r="N16" s="14">
        <v>54500</v>
      </c>
      <c r="O16" s="14">
        <v>54500</v>
      </c>
      <c r="P16" s="14">
        <f t="shared" si="1"/>
        <v>654000</v>
      </c>
      <c r="Q16" s="8"/>
    </row>
    <row r="17" spans="3:17" ht="12.75">
      <c r="C17" s="7" t="s">
        <v>9</v>
      </c>
      <c r="D17" s="16">
        <f aca="true" t="shared" si="3" ref="D17:O17">SUM(D11:D16)</f>
        <v>500250</v>
      </c>
      <c r="E17" s="16">
        <f t="shared" si="3"/>
        <v>500250</v>
      </c>
      <c r="F17" s="16">
        <f t="shared" si="3"/>
        <v>500250</v>
      </c>
      <c r="G17" s="16">
        <f t="shared" si="3"/>
        <v>500250</v>
      </c>
      <c r="H17" s="16">
        <f t="shared" si="3"/>
        <v>500250</v>
      </c>
      <c r="I17" s="16">
        <f t="shared" si="3"/>
        <v>500250</v>
      </c>
      <c r="J17" s="16">
        <f t="shared" si="3"/>
        <v>500250</v>
      </c>
      <c r="K17" s="16">
        <f t="shared" si="3"/>
        <v>500250</v>
      </c>
      <c r="L17" s="16">
        <f t="shared" si="3"/>
        <v>500250</v>
      </c>
      <c r="M17" s="16">
        <f t="shared" si="3"/>
        <v>500250</v>
      </c>
      <c r="N17" s="16">
        <f t="shared" si="3"/>
        <v>500250</v>
      </c>
      <c r="O17" s="16">
        <f t="shared" si="3"/>
        <v>500250</v>
      </c>
      <c r="P17" s="16">
        <f t="shared" si="1"/>
        <v>6003000</v>
      </c>
      <c r="Q17" s="8"/>
    </row>
    <row r="18" spans="3:17" ht="12.75">
      <c r="C18" s="7" t="s">
        <v>10</v>
      </c>
      <c r="D18" s="16">
        <f aca="true" t="shared" si="4" ref="D18:O18">D8-D17</f>
        <v>239286</v>
      </c>
      <c r="E18" s="16">
        <f t="shared" si="4"/>
        <v>277602</v>
      </c>
      <c r="F18" s="16">
        <f t="shared" si="4"/>
        <v>392178.00000000047</v>
      </c>
      <c r="G18" s="16">
        <f t="shared" si="4"/>
        <v>277602</v>
      </c>
      <c r="H18" s="16">
        <f t="shared" si="4"/>
        <v>279090</v>
      </c>
      <c r="I18" s="16">
        <f t="shared" si="4"/>
        <v>215106</v>
      </c>
      <c r="J18" s="16">
        <f t="shared" si="4"/>
        <v>143310</v>
      </c>
      <c r="K18" s="16">
        <f t="shared" si="4"/>
        <v>165258</v>
      </c>
      <c r="L18" s="16">
        <f t="shared" si="4"/>
        <v>468921.60000000056</v>
      </c>
      <c r="M18" s="16">
        <f t="shared" si="4"/>
        <v>494887.2000000002</v>
      </c>
      <c r="N18" s="16">
        <f t="shared" si="4"/>
        <v>378786.00000000047</v>
      </c>
      <c r="O18" s="16">
        <f t="shared" si="4"/>
        <v>14081.106000000145</v>
      </c>
      <c r="P18" s="17">
        <f t="shared" si="1"/>
        <v>3346107.906000002</v>
      </c>
      <c r="Q18" s="8"/>
    </row>
    <row r="19" spans="3:17" ht="12.75">
      <c r="C19" s="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8"/>
    </row>
    <row r="20" spans="3:17" ht="12.75">
      <c r="C20" s="3" t="s">
        <v>11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8"/>
    </row>
    <row r="21" spans="3:17" ht="12.75">
      <c r="C21" s="3" t="s">
        <v>12</v>
      </c>
      <c r="D21" s="14">
        <v>21450</v>
      </c>
      <c r="E21" s="14">
        <v>21450</v>
      </c>
      <c r="F21" s="14">
        <v>21450</v>
      </c>
      <c r="G21" s="14">
        <v>21450</v>
      </c>
      <c r="H21" s="14">
        <v>21450</v>
      </c>
      <c r="I21" s="14">
        <v>21450</v>
      </c>
      <c r="J21" s="14">
        <v>21450</v>
      </c>
      <c r="K21" s="14">
        <v>21450</v>
      </c>
      <c r="L21" s="14">
        <v>21450</v>
      </c>
      <c r="M21" s="14">
        <v>21450</v>
      </c>
      <c r="N21" s="14">
        <v>21450</v>
      </c>
      <c r="O21" s="14">
        <v>21450</v>
      </c>
      <c r="P21" s="14">
        <f t="shared" si="1"/>
        <v>257400</v>
      </c>
      <c r="Q21" s="8"/>
    </row>
    <row r="22" spans="3:17" ht="12.75">
      <c r="C22" s="3" t="s">
        <v>13</v>
      </c>
      <c r="D22" s="14">
        <f aca="true" t="shared" si="5" ref="D22:O22">(D18-D21)*0.34</f>
        <v>74064.24</v>
      </c>
      <c r="E22" s="14">
        <f t="shared" si="5"/>
        <v>87091.68000000001</v>
      </c>
      <c r="F22" s="14">
        <f t="shared" si="5"/>
        <v>126047.52000000016</v>
      </c>
      <c r="G22" s="14">
        <f t="shared" si="5"/>
        <v>87091.68000000001</v>
      </c>
      <c r="H22" s="14">
        <f t="shared" si="5"/>
        <v>87597.6</v>
      </c>
      <c r="I22" s="14">
        <f t="shared" si="5"/>
        <v>65843.04000000001</v>
      </c>
      <c r="J22" s="14">
        <f t="shared" si="5"/>
        <v>41432.4</v>
      </c>
      <c r="K22" s="14">
        <f t="shared" si="5"/>
        <v>48894.72</v>
      </c>
      <c r="L22" s="14">
        <f t="shared" si="5"/>
        <v>152140.3440000002</v>
      </c>
      <c r="M22" s="14">
        <f t="shared" si="5"/>
        <v>160968.64800000007</v>
      </c>
      <c r="N22" s="14">
        <f t="shared" si="5"/>
        <v>121494.24000000017</v>
      </c>
      <c r="O22" s="14">
        <f t="shared" si="5"/>
        <v>-2505.423959999951</v>
      </c>
      <c r="P22" s="14">
        <f t="shared" si="1"/>
        <v>1050160.6880400006</v>
      </c>
      <c r="Q22" s="8"/>
    </row>
    <row r="23" spans="3:17" ht="12.75">
      <c r="C23" s="5" t="s">
        <v>14</v>
      </c>
      <c r="D23" s="15">
        <f aca="true" t="shared" si="6" ref="D23:O23">SUM(D21:D22)</f>
        <v>95514.24</v>
      </c>
      <c r="E23" s="15">
        <f t="shared" si="6"/>
        <v>108541.68000000001</v>
      </c>
      <c r="F23" s="15">
        <f t="shared" si="6"/>
        <v>147497.52000000016</v>
      </c>
      <c r="G23" s="15">
        <f t="shared" si="6"/>
        <v>108541.68000000001</v>
      </c>
      <c r="H23" s="15">
        <f t="shared" si="6"/>
        <v>109047.6</v>
      </c>
      <c r="I23" s="15">
        <f t="shared" si="6"/>
        <v>87293.04000000001</v>
      </c>
      <c r="J23" s="15">
        <f t="shared" si="6"/>
        <v>62882.4</v>
      </c>
      <c r="K23" s="15">
        <f t="shared" si="6"/>
        <v>70344.72</v>
      </c>
      <c r="L23" s="15">
        <f t="shared" si="6"/>
        <v>173590.3440000002</v>
      </c>
      <c r="M23" s="15">
        <f t="shared" si="6"/>
        <v>182418.64800000007</v>
      </c>
      <c r="N23" s="15">
        <f t="shared" si="6"/>
        <v>142944.24000000017</v>
      </c>
      <c r="O23" s="15">
        <f t="shared" si="6"/>
        <v>18944.57604000005</v>
      </c>
      <c r="P23" s="15">
        <f t="shared" si="1"/>
        <v>1307560.6880400006</v>
      </c>
      <c r="Q23" s="8"/>
    </row>
    <row r="24" spans="3:17" ht="13.5" thickBot="1">
      <c r="C24" s="7" t="s">
        <v>15</v>
      </c>
      <c r="D24" s="18">
        <f aca="true" t="shared" si="7" ref="D24:O24">D18-D23</f>
        <v>143771.76</v>
      </c>
      <c r="E24" s="18">
        <f t="shared" si="7"/>
        <v>169060.32</v>
      </c>
      <c r="F24" s="18">
        <f t="shared" si="7"/>
        <v>244680.4800000003</v>
      </c>
      <c r="G24" s="18">
        <f t="shared" si="7"/>
        <v>169060.32</v>
      </c>
      <c r="H24" s="18">
        <f t="shared" si="7"/>
        <v>170042.4</v>
      </c>
      <c r="I24" s="18">
        <f t="shared" si="7"/>
        <v>127812.95999999999</v>
      </c>
      <c r="J24" s="18">
        <f t="shared" si="7"/>
        <v>80427.6</v>
      </c>
      <c r="K24" s="18">
        <f t="shared" si="7"/>
        <v>94913.28</v>
      </c>
      <c r="L24" s="18">
        <f t="shared" si="7"/>
        <v>295331.2560000004</v>
      </c>
      <c r="M24" s="18">
        <f t="shared" si="7"/>
        <v>312468.55200000014</v>
      </c>
      <c r="N24" s="18">
        <f t="shared" si="7"/>
        <v>235841.7600000003</v>
      </c>
      <c r="O24" s="18">
        <f t="shared" si="7"/>
        <v>-4863.470039999906</v>
      </c>
      <c r="P24" s="18">
        <f t="shared" si="1"/>
        <v>2038547.2179600012</v>
      </c>
      <c r="Q24" s="8"/>
    </row>
    <row r="25" ht="13.5" thickTop="1"/>
    <row r="29" spans="2:16" ht="18">
      <c r="B29" s="9"/>
      <c r="C29" s="12" t="s">
        <v>34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8">
      <c r="B30" s="9"/>
      <c r="C30" s="12" t="s">
        <v>33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ht="18">
      <c r="B31" s="9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4:15" ht="25.5">
      <c r="D32" s="19" t="s">
        <v>35</v>
      </c>
      <c r="E32" s="19" t="s">
        <v>36</v>
      </c>
      <c r="F32" s="19" t="s">
        <v>37</v>
      </c>
      <c r="G32" s="19" t="s">
        <v>38</v>
      </c>
      <c r="H32" s="19" t="s">
        <v>39</v>
      </c>
      <c r="I32" s="19" t="s">
        <v>40</v>
      </c>
      <c r="J32" s="19" t="s">
        <v>41</v>
      </c>
      <c r="K32" s="19" t="s">
        <v>42</v>
      </c>
      <c r="L32" s="19" t="s">
        <v>43</v>
      </c>
      <c r="M32" s="19" t="s">
        <v>44</v>
      </c>
      <c r="N32" s="19" t="s">
        <v>45</v>
      </c>
      <c r="O32" s="19" t="s">
        <v>46</v>
      </c>
    </row>
    <row r="33" ht="12.75">
      <c r="C33" s="2" t="s">
        <v>18</v>
      </c>
    </row>
    <row r="34" spans="3:16" ht="12.75">
      <c r="C34" t="s">
        <v>19</v>
      </c>
      <c r="D34" s="14">
        <v>2535000</v>
      </c>
      <c r="E34" s="14">
        <f>D6</f>
        <v>3976000</v>
      </c>
      <c r="F34" s="14">
        <f aca="true" t="shared" si="8" ref="F34:O34">E6</f>
        <v>4182000</v>
      </c>
      <c r="G34" s="14">
        <f t="shared" si="8"/>
        <v>4798000</v>
      </c>
      <c r="H34" s="14">
        <f t="shared" si="8"/>
        <v>4182000</v>
      </c>
      <c r="I34" s="14">
        <f t="shared" si="8"/>
        <v>4190000</v>
      </c>
      <c r="J34" s="14">
        <f t="shared" si="8"/>
        <v>3846000</v>
      </c>
      <c r="K34" s="14">
        <f t="shared" si="8"/>
        <v>3460000</v>
      </c>
      <c r="L34" s="14">
        <f t="shared" si="8"/>
        <v>3578000</v>
      </c>
      <c r="M34" s="14">
        <f t="shared" si="8"/>
        <v>5210600</v>
      </c>
      <c r="N34" s="14">
        <f t="shared" si="8"/>
        <v>5350200</v>
      </c>
      <c r="O34" s="14">
        <f t="shared" si="8"/>
        <v>4726000</v>
      </c>
      <c r="P34" s="1"/>
    </row>
    <row r="35" spans="3:16" ht="12.75">
      <c r="C35" t="s">
        <v>20</v>
      </c>
      <c r="D35" s="14">
        <v>11500</v>
      </c>
      <c r="E35" s="14">
        <v>11500</v>
      </c>
      <c r="F35" s="14">
        <v>11500</v>
      </c>
      <c r="G35" s="14">
        <v>11500</v>
      </c>
      <c r="H35" s="14">
        <v>11500</v>
      </c>
      <c r="I35" s="14">
        <v>11500</v>
      </c>
      <c r="J35" s="14">
        <v>11500</v>
      </c>
      <c r="K35" s="14">
        <v>11500</v>
      </c>
      <c r="L35" s="14">
        <v>11500</v>
      </c>
      <c r="M35" s="14">
        <v>11500</v>
      </c>
      <c r="N35" s="14">
        <v>11500</v>
      </c>
      <c r="O35" s="14">
        <v>11500</v>
      </c>
      <c r="P35" s="1"/>
    </row>
    <row r="36" spans="3:16" ht="12.75">
      <c r="C36" s="10" t="s">
        <v>21</v>
      </c>
      <c r="D36" s="14">
        <f>SUM(D34:D35)</f>
        <v>2546500</v>
      </c>
      <c r="E36" s="14">
        <f aca="true" t="shared" si="9" ref="E36:O36">SUM(E34:E35)</f>
        <v>3987500</v>
      </c>
      <c r="F36" s="14">
        <f t="shared" si="9"/>
        <v>4193500</v>
      </c>
      <c r="G36" s="14">
        <f t="shared" si="9"/>
        <v>4809500</v>
      </c>
      <c r="H36" s="14">
        <f t="shared" si="9"/>
        <v>4193500</v>
      </c>
      <c r="I36" s="14">
        <f t="shared" si="9"/>
        <v>4201500</v>
      </c>
      <c r="J36" s="14">
        <f t="shared" si="9"/>
        <v>3857500</v>
      </c>
      <c r="K36" s="14">
        <f t="shared" si="9"/>
        <v>3471500</v>
      </c>
      <c r="L36" s="14">
        <f t="shared" si="9"/>
        <v>3589500</v>
      </c>
      <c r="M36" s="14">
        <f t="shared" si="9"/>
        <v>5222100</v>
      </c>
      <c r="N36" s="14">
        <f t="shared" si="9"/>
        <v>5361700</v>
      </c>
      <c r="O36" s="14">
        <f t="shared" si="9"/>
        <v>4737500</v>
      </c>
      <c r="P36" s="1"/>
    </row>
    <row r="37" spans="4:16" ht="12.7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"/>
    </row>
    <row r="38" spans="3:16" ht="12.75">
      <c r="C38" s="2" t="s">
        <v>22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"/>
    </row>
    <row r="39" spans="3:16" ht="12.75">
      <c r="C39" t="s">
        <v>23</v>
      </c>
      <c r="D39" s="14">
        <f>2100000*0.35</f>
        <v>735000</v>
      </c>
      <c r="E39" s="14">
        <f>D7*0.35</f>
        <v>1132762.4</v>
      </c>
      <c r="F39" s="14">
        <f aca="true" t="shared" si="10" ref="F39:O39">E7*0.35</f>
        <v>1191451.7999999998</v>
      </c>
      <c r="G39" s="14">
        <f t="shared" si="10"/>
        <v>1366950.1999999997</v>
      </c>
      <c r="H39" s="14">
        <f t="shared" si="10"/>
        <v>1191451.7999999998</v>
      </c>
      <c r="I39" s="14">
        <f t="shared" si="10"/>
        <v>1193731</v>
      </c>
      <c r="J39" s="14">
        <f t="shared" si="10"/>
        <v>1095725.4</v>
      </c>
      <c r="K39" s="14">
        <f t="shared" si="10"/>
        <v>985753.9999999999</v>
      </c>
      <c r="L39" s="14">
        <f t="shared" si="10"/>
        <v>1019372.2</v>
      </c>
      <c r="M39" s="14">
        <f t="shared" si="10"/>
        <v>1484499.9399999997</v>
      </c>
      <c r="N39" s="14">
        <f t="shared" si="10"/>
        <v>1524271.9799999997</v>
      </c>
      <c r="O39" s="14">
        <f t="shared" si="10"/>
        <v>1346437.3999999997</v>
      </c>
      <c r="P39" s="1"/>
    </row>
    <row r="40" spans="3:16" ht="12.75">
      <c r="C40" t="s">
        <v>24</v>
      </c>
      <c r="D40" s="14">
        <f>D7*0.65</f>
        <v>2103701.6</v>
      </c>
      <c r="E40" s="14">
        <f aca="true" t="shared" si="11" ref="E40:O40">E7*0.65</f>
        <v>2212696.2</v>
      </c>
      <c r="F40" s="14">
        <f t="shared" si="11"/>
        <v>2538621.8</v>
      </c>
      <c r="G40" s="14">
        <f t="shared" si="11"/>
        <v>2212696.2</v>
      </c>
      <c r="H40" s="14">
        <f t="shared" si="11"/>
        <v>2216929</v>
      </c>
      <c r="I40" s="14">
        <f t="shared" si="11"/>
        <v>2034918.6</v>
      </c>
      <c r="J40" s="14">
        <f t="shared" si="11"/>
        <v>1830686</v>
      </c>
      <c r="K40" s="14">
        <f t="shared" si="11"/>
        <v>1893119.8</v>
      </c>
      <c r="L40" s="14">
        <f t="shared" si="11"/>
        <v>2756928.46</v>
      </c>
      <c r="M40" s="14">
        <f t="shared" si="11"/>
        <v>2830790.82</v>
      </c>
      <c r="N40" s="14">
        <f t="shared" si="11"/>
        <v>2500526.5999999996</v>
      </c>
      <c r="O40" s="14">
        <f t="shared" si="11"/>
        <v>1463078.4311</v>
      </c>
      <c r="P40" s="1"/>
    </row>
    <row r="41" spans="3:16" ht="12.75">
      <c r="C41" t="s">
        <v>25</v>
      </c>
      <c r="D41" s="14">
        <f>D17</f>
        <v>500250</v>
      </c>
      <c r="E41" s="14">
        <f aca="true" t="shared" si="12" ref="E41:O41">E17</f>
        <v>500250</v>
      </c>
      <c r="F41" s="14">
        <f t="shared" si="12"/>
        <v>500250</v>
      </c>
      <c r="G41" s="14">
        <f t="shared" si="12"/>
        <v>500250</v>
      </c>
      <c r="H41" s="14">
        <f t="shared" si="12"/>
        <v>500250</v>
      </c>
      <c r="I41" s="14">
        <f t="shared" si="12"/>
        <v>500250</v>
      </c>
      <c r="J41" s="14">
        <f t="shared" si="12"/>
        <v>500250</v>
      </c>
      <c r="K41" s="14">
        <f t="shared" si="12"/>
        <v>500250</v>
      </c>
      <c r="L41" s="14">
        <f t="shared" si="12"/>
        <v>500250</v>
      </c>
      <c r="M41" s="14">
        <f t="shared" si="12"/>
        <v>500250</v>
      </c>
      <c r="N41" s="14">
        <f t="shared" si="12"/>
        <v>500250</v>
      </c>
      <c r="O41" s="14">
        <f t="shared" si="12"/>
        <v>500250</v>
      </c>
      <c r="P41" s="1"/>
    </row>
    <row r="42" spans="3:16" ht="12.75">
      <c r="C42" t="s">
        <v>4</v>
      </c>
      <c r="D42" s="14">
        <f>D12*-1</f>
        <v>-36000</v>
      </c>
      <c r="E42" s="14">
        <f aca="true" t="shared" si="13" ref="E42:O42">E12*-1</f>
        <v>-36000</v>
      </c>
      <c r="F42" s="14">
        <f t="shared" si="13"/>
        <v>-36000</v>
      </c>
      <c r="G42" s="14">
        <f t="shared" si="13"/>
        <v>-36000</v>
      </c>
      <c r="H42" s="14">
        <f t="shared" si="13"/>
        <v>-36000</v>
      </c>
      <c r="I42" s="14">
        <f t="shared" si="13"/>
        <v>-36000</v>
      </c>
      <c r="J42" s="14">
        <f t="shared" si="13"/>
        <v>-36000</v>
      </c>
      <c r="K42" s="14">
        <f t="shared" si="13"/>
        <v>-36000</v>
      </c>
      <c r="L42" s="14">
        <f t="shared" si="13"/>
        <v>-36000</v>
      </c>
      <c r="M42" s="14">
        <f t="shared" si="13"/>
        <v>-36000</v>
      </c>
      <c r="N42" s="14">
        <f t="shared" si="13"/>
        <v>-36000</v>
      </c>
      <c r="O42" s="14">
        <f t="shared" si="13"/>
        <v>-36000</v>
      </c>
      <c r="P42" s="1"/>
    </row>
    <row r="43" spans="3:16" ht="12.75">
      <c r="C43" t="s">
        <v>12</v>
      </c>
      <c r="D43" s="14">
        <f aca="true" t="shared" si="14" ref="D43:O43">D21</f>
        <v>21450</v>
      </c>
      <c r="E43" s="14">
        <f t="shared" si="14"/>
        <v>21450</v>
      </c>
      <c r="F43" s="14">
        <f t="shared" si="14"/>
        <v>21450</v>
      </c>
      <c r="G43" s="14">
        <f t="shared" si="14"/>
        <v>21450</v>
      </c>
      <c r="H43" s="14">
        <f t="shared" si="14"/>
        <v>21450</v>
      </c>
      <c r="I43" s="14">
        <f t="shared" si="14"/>
        <v>21450</v>
      </c>
      <c r="J43" s="14">
        <f t="shared" si="14"/>
        <v>21450</v>
      </c>
      <c r="K43" s="14">
        <f t="shared" si="14"/>
        <v>21450</v>
      </c>
      <c r="L43" s="14">
        <f t="shared" si="14"/>
        <v>21450</v>
      </c>
      <c r="M43" s="14">
        <f t="shared" si="14"/>
        <v>21450</v>
      </c>
      <c r="N43" s="14">
        <f t="shared" si="14"/>
        <v>21450</v>
      </c>
      <c r="O43" s="14">
        <f t="shared" si="14"/>
        <v>21450</v>
      </c>
      <c r="P43" s="1"/>
    </row>
    <row r="44" spans="3:16" ht="12.75">
      <c r="C44" t="s">
        <v>26</v>
      </c>
      <c r="D44" s="14"/>
      <c r="E44" s="14"/>
      <c r="F44" s="14">
        <f>SUM(D22:F22)</f>
        <v>287203.4400000002</v>
      </c>
      <c r="G44" s="14"/>
      <c r="H44" s="14"/>
      <c r="I44" s="14">
        <f>SUM(G22:I22)</f>
        <v>240532.32000000004</v>
      </c>
      <c r="J44" s="14"/>
      <c r="K44" s="14"/>
      <c r="L44" s="14">
        <f>SUM(J22:L22)</f>
        <v>242467.46400000018</v>
      </c>
      <c r="M44" s="14"/>
      <c r="N44" s="14"/>
      <c r="O44" s="14">
        <f>SUM(M22:O22)</f>
        <v>279957.46404000034</v>
      </c>
      <c r="P44" s="1"/>
    </row>
    <row r="45" spans="3:16" ht="12.75">
      <c r="C45" t="s">
        <v>27</v>
      </c>
      <c r="D45" s="14">
        <v>250000</v>
      </c>
      <c r="E45" s="14"/>
      <c r="F45" s="14"/>
      <c r="G45" s="14">
        <v>250000</v>
      </c>
      <c r="H45" s="14"/>
      <c r="I45" s="14"/>
      <c r="J45" s="14">
        <v>350000</v>
      </c>
      <c r="K45" s="14"/>
      <c r="L45" s="14"/>
      <c r="M45" s="14"/>
      <c r="N45" s="14"/>
      <c r="O45" s="14"/>
      <c r="P45" s="1"/>
    </row>
    <row r="46" spans="3:16" ht="12.75">
      <c r="C46" s="10" t="s">
        <v>28</v>
      </c>
      <c r="D46" s="14">
        <f>SUM(D39:D45)</f>
        <v>3574401.6</v>
      </c>
      <c r="E46" s="14">
        <f aca="true" t="shared" si="15" ref="E46:O46">SUM(E39:E45)</f>
        <v>3831158.6</v>
      </c>
      <c r="F46" s="14">
        <f t="shared" si="15"/>
        <v>4502977.04</v>
      </c>
      <c r="G46" s="14">
        <f t="shared" si="15"/>
        <v>4315346.4</v>
      </c>
      <c r="H46" s="14">
        <f t="shared" si="15"/>
        <v>3894080.8</v>
      </c>
      <c r="I46" s="14">
        <f t="shared" si="15"/>
        <v>3954881.92</v>
      </c>
      <c r="J46" s="14">
        <f t="shared" si="15"/>
        <v>3762111.4</v>
      </c>
      <c r="K46" s="14">
        <f t="shared" si="15"/>
        <v>3364573.8</v>
      </c>
      <c r="L46" s="14">
        <f t="shared" si="15"/>
        <v>4504468.124000001</v>
      </c>
      <c r="M46" s="14">
        <f t="shared" si="15"/>
        <v>4800990.76</v>
      </c>
      <c r="N46" s="14">
        <f t="shared" si="15"/>
        <v>4510498.579999999</v>
      </c>
      <c r="O46" s="14">
        <f t="shared" si="15"/>
        <v>3575173.29514</v>
      </c>
      <c r="P46" s="1"/>
    </row>
    <row r="47" spans="4:16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"/>
    </row>
    <row r="48" spans="3:16" ht="12.75">
      <c r="C48" s="10" t="s">
        <v>29</v>
      </c>
      <c r="D48" s="14">
        <f>D36-D46</f>
        <v>-1027901.6000000001</v>
      </c>
      <c r="E48" s="14">
        <f aca="true" t="shared" si="16" ref="E48:O48">E36-E46</f>
        <v>156341.3999999999</v>
      </c>
      <c r="F48" s="14">
        <f t="shared" si="16"/>
        <v>-309477.04000000004</v>
      </c>
      <c r="G48" s="14">
        <f t="shared" si="16"/>
        <v>494153.5999999996</v>
      </c>
      <c r="H48" s="14">
        <f t="shared" si="16"/>
        <v>299419.2000000002</v>
      </c>
      <c r="I48" s="14">
        <f t="shared" si="16"/>
        <v>246618.08000000007</v>
      </c>
      <c r="J48" s="14">
        <f t="shared" si="16"/>
        <v>95388.6000000001</v>
      </c>
      <c r="K48" s="14">
        <f t="shared" si="16"/>
        <v>106926.20000000019</v>
      </c>
      <c r="L48" s="14">
        <f t="shared" si="16"/>
        <v>-914968.1240000008</v>
      </c>
      <c r="M48" s="14">
        <f t="shared" si="16"/>
        <v>421109.2400000002</v>
      </c>
      <c r="N48" s="14">
        <f t="shared" si="16"/>
        <v>851201.4200000009</v>
      </c>
      <c r="O48" s="14">
        <f t="shared" si="16"/>
        <v>1162326.70486</v>
      </c>
      <c r="P48" s="1"/>
    </row>
    <row r="49" spans="3:16" ht="12.75">
      <c r="C49" s="4" t="s">
        <v>30</v>
      </c>
      <c r="D49" s="14">
        <v>357216</v>
      </c>
      <c r="E49" s="14">
        <f>D50</f>
        <v>-670685.6000000001</v>
      </c>
      <c r="F49" s="14">
        <f aca="true" t="shared" si="17" ref="F49:O49">E50</f>
        <v>-514344.2000000002</v>
      </c>
      <c r="G49" s="14">
        <f t="shared" si="17"/>
        <v>-823821.2400000002</v>
      </c>
      <c r="H49" s="14">
        <f t="shared" si="17"/>
        <v>-329667.6400000006</v>
      </c>
      <c r="I49" s="14">
        <f t="shared" si="17"/>
        <v>-30248.44000000041</v>
      </c>
      <c r="J49" s="14">
        <f t="shared" si="17"/>
        <v>216369.63999999966</v>
      </c>
      <c r="K49" s="14">
        <f t="shared" si="17"/>
        <v>311758.23999999976</v>
      </c>
      <c r="L49" s="14">
        <f t="shared" si="17"/>
        <v>418684.43999999994</v>
      </c>
      <c r="M49" s="14">
        <f t="shared" si="17"/>
        <v>-496283.6840000008</v>
      </c>
      <c r="N49" s="14">
        <f t="shared" si="17"/>
        <v>-75174.4440000006</v>
      </c>
      <c r="O49" s="14">
        <f t="shared" si="17"/>
        <v>776026.9760000003</v>
      </c>
      <c r="P49" s="1"/>
    </row>
    <row r="50" spans="3:16" ht="13.5" thickBot="1">
      <c r="C50" s="10" t="s">
        <v>31</v>
      </c>
      <c r="D50" s="18">
        <f>D48+D49</f>
        <v>-670685.6000000001</v>
      </c>
      <c r="E50" s="18">
        <f>SUM(E48:E49)</f>
        <v>-514344.2000000002</v>
      </c>
      <c r="F50" s="18">
        <f aca="true" t="shared" si="18" ref="F50:O50">SUM(F48:F49)</f>
        <v>-823821.2400000002</v>
      </c>
      <c r="G50" s="18">
        <f t="shared" si="18"/>
        <v>-329667.6400000006</v>
      </c>
      <c r="H50" s="18">
        <f t="shared" si="18"/>
        <v>-30248.44000000041</v>
      </c>
      <c r="I50" s="18">
        <f t="shared" si="18"/>
        <v>216369.63999999966</v>
      </c>
      <c r="J50" s="18">
        <f t="shared" si="18"/>
        <v>311758.23999999976</v>
      </c>
      <c r="K50" s="18">
        <f t="shared" si="18"/>
        <v>418684.43999999994</v>
      </c>
      <c r="L50" s="18">
        <f t="shared" si="18"/>
        <v>-496283.6840000008</v>
      </c>
      <c r="M50" s="18">
        <f t="shared" si="18"/>
        <v>-75174.4440000006</v>
      </c>
      <c r="N50" s="18">
        <f t="shared" si="18"/>
        <v>776026.9760000003</v>
      </c>
      <c r="O50" s="18">
        <f t="shared" si="18"/>
        <v>1938353.6808600002</v>
      </c>
      <c r="P50" s="1"/>
    </row>
    <row r="51" spans="4:16" ht="13.5" thickTop="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printOptions/>
  <pageMargins left="0.5" right="0.5" top="1" bottom="1" header="0.5" footer="0.5"/>
  <pageSetup horizontalDpi="300" verticalDpi="300" orientation="landscape" scale="63" r:id="rId1"/>
  <rowBreaks count="1" manualBreakCount="1">
    <brk id="28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Eggers</dc:creator>
  <cp:keywords/>
  <dc:description/>
  <cp:lastModifiedBy>Gisselle</cp:lastModifiedBy>
  <cp:lastPrinted>2005-07-12T06:03:05Z</cp:lastPrinted>
  <dcterms:created xsi:type="dcterms:W3CDTF">2005-07-11T21:06:33Z</dcterms:created>
  <dcterms:modified xsi:type="dcterms:W3CDTF">2006-04-10T16:03:26Z</dcterms:modified>
  <cp:category/>
  <cp:version/>
  <cp:contentType/>
  <cp:contentStatus/>
</cp:coreProperties>
</file>