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4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<sst xmlns="http://schemas.openxmlformats.org/spreadsheetml/2006/main" count="39" uniqueCount="31">
  <si>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Initial Cost</t>
  </si>
  <si>
    <t>Useful Life</t>
  </si>
  <si>
    <t>Salvage Value</t>
  </si>
  <si>
    <t>Annual Depreciation</t>
  </si>
  <si>
    <t>Initial Investment in NWC</t>
  </si>
  <si>
    <t>Tax Rate</t>
  </si>
  <si>
    <t xml:space="preserve">Discount Rate </t>
  </si>
  <si>
    <t>Year</t>
  </si>
  <si>
    <t>Cash Inflow</t>
  </si>
  <si>
    <t>Annual Cost Savings 
(Cash Inflow)</t>
  </si>
  <si>
    <t>Decpreciation</t>
  </si>
  <si>
    <t>EBIT</t>
  </si>
  <si>
    <t>Net Income</t>
  </si>
  <si>
    <t>1) Operating Cash Flow</t>
  </si>
  <si>
    <t>Add: Depreciation</t>
  </si>
  <si>
    <t>Less: Taxes</t>
  </si>
  <si>
    <t>OCF</t>
  </si>
  <si>
    <t>2) Net Working Capital</t>
  </si>
  <si>
    <t>NWC Recovery</t>
  </si>
  <si>
    <t>Changes in NWC</t>
  </si>
  <si>
    <t>3) Capital Spending</t>
  </si>
  <si>
    <t>Initial Investment</t>
  </si>
  <si>
    <t>After-tax Salvage</t>
  </si>
  <si>
    <t>Capital Spending</t>
  </si>
  <si>
    <t>Projected Total Cash Flow</t>
  </si>
  <si>
    <t>Operating Cash Flow</t>
  </si>
  <si>
    <t>Cumulative Cash Flow</t>
  </si>
  <si>
    <t>PV</t>
  </si>
  <si>
    <t>NPV</t>
  </si>
  <si>
    <t>PV Factor @ 15%</t>
  </si>
  <si>
    <t>Taxes (@33%)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</si>
</sst>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000000"/>
    <numFmt numFmtId="166" formatCode="0.000000"/>
    <numFmt numFmtId="167" formatCode="0.00000"/>
    <numFmt numFmtId="168" formatCode="0.0000"/>
  </numFmts>
  <fonts count="6">
    <font>
      <sz val="12"/>
      <name val="Times New Roman"/>
      <family val="0"/>
    </font>
    <font>
      <sz val="8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4"/>
      <name val="Times New Roman"/>
      <family val="1"/>
    </font>
    <font>
      <b/>
      <u val="doubleAccounting"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/>
    </xf>
    <xf numFmtId="8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6" fontId="4" fillId="0" borderId="1" xfId="0" applyNumberFormat="1" applyFont="1" applyBorder="1" applyAlignment="1">
      <alignment horizontal="center"/>
    </xf>
    <xf numFmtId="6" fontId="0" fillId="0" borderId="1" xfId="0" applyNumberFormat="1" applyBorder="1" applyAlignment="1">
      <alignment/>
    </xf>
    <xf numFmtId="6" fontId="4" fillId="0" borderId="1" xfId="0" applyNumberFormat="1" applyFont="1" applyBorder="1" applyAlignment="1">
      <alignment/>
    </xf>
    <xf numFmtId="8" fontId="0" fillId="0" borderId="1" xfId="0" applyNumberFormat="1" applyBorder="1" applyAlignment="1">
      <alignment/>
    </xf>
    <xf numFmtId="168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8" fontId="5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6" fontId="4" fillId="0" borderId="0" xfId="0" applyNumberFormat="1" applyFont="1" applyBorder="1" applyAlignment="1">
      <alignment horizontal="center"/>
    </xf>
    <xf numFmtId="6" fontId="4" fillId="0" borderId="0" xfId="0" applyNumberFormat="1" applyFont="1" applyBorder="1" applyAlignment="1">
      <alignment/>
    </xf>
    <xf numFmtId="8" fontId="0" fillId="0" borderId="0" xfId="0" applyNumberFormat="1" applyBorder="1" applyAlignment="1">
      <alignment/>
    </xf>
    <xf numFmtId="6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37">
      <selection activeCell="J46" sqref="J46"/>
    </sheetView>
  </sheetViews>
  <sheetFormatPr defaultColWidth="9.00390625" defaultRowHeight="15.75"/>
  <cols>
    <col min="1" max="1" width="20.75390625" style="0" bestFit="1" customWidth="1"/>
    <col min="2" max="12" width="11.50390625" style="0" bestFit="1" customWidth="1"/>
  </cols>
  <sheetData>
    <row r="1" spans="1:2" ht="15.75">
      <c r="A1" s="1" t="s">
        <v>0</v>
      </c>
      <c r="B1" s="2">
        <v>483600</v>
      </c>
    </row>
    <row r="2" spans="1:2" ht="15.75">
      <c r="A2" s="1" t="s">
        <v>1</v>
      </c>
      <c r="B2" s="3">
        <v>5</v>
      </c>
    </row>
    <row r="3" spans="1:2" ht="15.75">
      <c r="A3" s="1" t="s">
        <v>2</v>
      </c>
      <c r="B3" s="2">
        <v>74700</v>
      </c>
    </row>
    <row r="4" spans="1:2" ht="15.75">
      <c r="A4" s="1" t="s">
        <v>3</v>
      </c>
      <c r="B4" s="2">
        <v>81780</v>
      </c>
    </row>
    <row r="5" spans="1:2" ht="31.5">
      <c r="A5" s="4" t="s">
        <v>9</v>
      </c>
      <c r="B5" s="2">
        <v>148800</v>
      </c>
    </row>
    <row r="6" spans="1:2" ht="15.75">
      <c r="A6" s="1" t="s">
        <v>4</v>
      </c>
      <c r="B6" s="2">
        <v>34720</v>
      </c>
    </row>
    <row r="7" spans="1:2" ht="15.75">
      <c r="A7" s="1" t="s">
        <v>5</v>
      </c>
      <c r="B7" s="5">
        <v>0.33</v>
      </c>
    </row>
    <row r="8" spans="1:2" ht="15.75">
      <c r="A8" s="1" t="s">
        <v>6</v>
      </c>
      <c r="B8" s="5">
        <v>0.15</v>
      </c>
    </row>
    <row r="11" spans="2:12" ht="15.75"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5.75">
      <c r="A12" s="1"/>
      <c r="B12" s="6">
        <v>0</v>
      </c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21"/>
      <c r="I12" s="21"/>
      <c r="J12" s="21"/>
      <c r="K12" s="21"/>
      <c r="L12" s="21"/>
    </row>
    <row r="13" spans="1:12" ht="15.75">
      <c r="A13" s="1" t="s">
        <v>8</v>
      </c>
      <c r="B13" s="1"/>
      <c r="C13" s="2">
        <f>$B$5</f>
        <v>148800</v>
      </c>
      <c r="D13" s="2">
        <f aca="true" t="shared" si="0" ref="D13:L13">$B$5</f>
        <v>148800</v>
      </c>
      <c r="E13" s="2">
        <f t="shared" si="0"/>
        <v>148800</v>
      </c>
      <c r="F13" s="2">
        <f t="shared" si="0"/>
        <v>148800</v>
      </c>
      <c r="G13" s="2">
        <f t="shared" si="0"/>
        <v>148800</v>
      </c>
      <c r="H13" s="22"/>
      <c r="I13" s="22"/>
      <c r="J13" s="22"/>
      <c r="K13" s="22"/>
      <c r="L13" s="22"/>
    </row>
    <row r="14" spans="1:12" ht="15.75">
      <c r="A14" s="1" t="s">
        <v>10</v>
      </c>
      <c r="B14" s="1"/>
      <c r="C14" s="2">
        <f>$B$4</f>
        <v>81780</v>
      </c>
      <c r="D14" s="2">
        <f aca="true" t="shared" si="1" ref="D14:L14">$B$4</f>
        <v>81780</v>
      </c>
      <c r="E14" s="2">
        <f t="shared" si="1"/>
        <v>81780</v>
      </c>
      <c r="F14" s="2">
        <f t="shared" si="1"/>
        <v>81780</v>
      </c>
      <c r="G14" s="2">
        <f t="shared" si="1"/>
        <v>81780</v>
      </c>
      <c r="H14" s="22"/>
      <c r="I14" s="22"/>
      <c r="J14" s="22"/>
      <c r="K14" s="22"/>
      <c r="L14" s="22"/>
    </row>
    <row r="15" spans="1:12" ht="15.75">
      <c r="A15" s="1" t="s">
        <v>11</v>
      </c>
      <c r="B15" s="1"/>
      <c r="C15" s="2">
        <f>C13-C14</f>
        <v>67020</v>
      </c>
      <c r="D15" s="2">
        <f aca="true" t="shared" si="2" ref="D15:L15">D13-D14</f>
        <v>67020</v>
      </c>
      <c r="E15" s="2">
        <f t="shared" si="2"/>
        <v>67020</v>
      </c>
      <c r="F15" s="2">
        <f t="shared" si="2"/>
        <v>67020</v>
      </c>
      <c r="G15" s="2">
        <f t="shared" si="2"/>
        <v>67020</v>
      </c>
      <c r="H15" s="22"/>
      <c r="I15" s="22"/>
      <c r="J15" s="22"/>
      <c r="K15" s="22"/>
      <c r="L15" s="22"/>
    </row>
    <row r="16" spans="1:12" ht="15.75">
      <c r="A16" s="1" t="s">
        <v>30</v>
      </c>
      <c r="B16" s="1"/>
      <c r="C16" s="7">
        <f>C15*$B$7</f>
        <v>22116.600000000002</v>
      </c>
      <c r="D16" s="7">
        <f aca="true" t="shared" si="3" ref="D16:L16">D15*$B$7</f>
        <v>22116.600000000002</v>
      </c>
      <c r="E16" s="7">
        <f t="shared" si="3"/>
        <v>22116.600000000002</v>
      </c>
      <c r="F16" s="7">
        <f t="shared" si="3"/>
        <v>22116.600000000002</v>
      </c>
      <c r="G16" s="7">
        <f t="shared" si="3"/>
        <v>22116.600000000002</v>
      </c>
      <c r="H16" s="23"/>
      <c r="I16" s="23"/>
      <c r="J16" s="23"/>
      <c r="K16" s="23"/>
      <c r="L16" s="23"/>
    </row>
    <row r="17" spans="1:12" ht="15.75">
      <c r="A17" s="1" t="s">
        <v>12</v>
      </c>
      <c r="B17" s="1"/>
      <c r="C17" s="7">
        <f>C15-C16</f>
        <v>44903.399999999994</v>
      </c>
      <c r="D17" s="7">
        <f aca="true" t="shared" si="4" ref="D17:L17">D15-D16</f>
        <v>44903.399999999994</v>
      </c>
      <c r="E17" s="7">
        <f t="shared" si="4"/>
        <v>44903.399999999994</v>
      </c>
      <c r="F17" s="7">
        <f t="shared" si="4"/>
        <v>44903.399999999994</v>
      </c>
      <c r="G17" s="7">
        <f t="shared" si="4"/>
        <v>44903.399999999994</v>
      </c>
      <c r="H17" s="23"/>
      <c r="I17" s="23"/>
      <c r="J17" s="23"/>
      <c r="K17" s="23"/>
      <c r="L17" s="23"/>
    </row>
    <row r="19" spans="1:12" ht="15.75">
      <c r="A19" s="19" t="s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2:12" ht="15.75">
      <c r="B20" s="19" t="s">
        <v>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5.75">
      <c r="A21" s="1"/>
      <c r="B21" s="6">
        <v>0</v>
      </c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21"/>
      <c r="I21" s="21"/>
      <c r="J21" s="21"/>
      <c r="K21" s="21"/>
      <c r="L21" s="21"/>
    </row>
    <row r="22" spans="1:12" ht="15.75">
      <c r="A22" s="1" t="s">
        <v>11</v>
      </c>
      <c r="B22" s="1"/>
      <c r="C22" s="2">
        <f>C15</f>
        <v>67020</v>
      </c>
      <c r="D22" s="2">
        <f aca="true" t="shared" si="5" ref="D22:L22">D15</f>
        <v>67020</v>
      </c>
      <c r="E22" s="2">
        <f t="shared" si="5"/>
        <v>67020</v>
      </c>
      <c r="F22" s="2">
        <f t="shared" si="5"/>
        <v>67020</v>
      </c>
      <c r="G22" s="2">
        <f t="shared" si="5"/>
        <v>67020</v>
      </c>
      <c r="H22" s="22"/>
      <c r="I22" s="22"/>
      <c r="J22" s="22"/>
      <c r="K22" s="22"/>
      <c r="L22" s="22"/>
    </row>
    <row r="23" spans="1:12" ht="15.75">
      <c r="A23" s="1" t="s">
        <v>14</v>
      </c>
      <c r="B23" s="1"/>
      <c r="C23" s="2">
        <f>C14</f>
        <v>81780</v>
      </c>
      <c r="D23" s="2">
        <f aca="true" t="shared" si="6" ref="D23:L23">D14</f>
        <v>81780</v>
      </c>
      <c r="E23" s="2">
        <f t="shared" si="6"/>
        <v>81780</v>
      </c>
      <c r="F23" s="2">
        <f t="shared" si="6"/>
        <v>81780</v>
      </c>
      <c r="G23" s="2">
        <f t="shared" si="6"/>
        <v>81780</v>
      </c>
      <c r="H23" s="22"/>
      <c r="I23" s="22"/>
      <c r="J23" s="22"/>
      <c r="K23" s="22"/>
      <c r="L23" s="22"/>
    </row>
    <row r="24" spans="1:12" ht="15.75">
      <c r="A24" s="1" t="s">
        <v>15</v>
      </c>
      <c r="B24" s="1"/>
      <c r="C24" s="7">
        <f>C16</f>
        <v>22116.600000000002</v>
      </c>
      <c r="D24" s="7">
        <f aca="true" t="shared" si="7" ref="D24:L24">D16</f>
        <v>22116.600000000002</v>
      </c>
      <c r="E24" s="7">
        <f t="shared" si="7"/>
        <v>22116.600000000002</v>
      </c>
      <c r="F24" s="7">
        <f t="shared" si="7"/>
        <v>22116.600000000002</v>
      </c>
      <c r="G24" s="7">
        <f t="shared" si="7"/>
        <v>22116.600000000002</v>
      </c>
      <c r="H24" s="23"/>
      <c r="I24" s="23"/>
      <c r="J24" s="23"/>
      <c r="K24" s="23"/>
      <c r="L24" s="23"/>
    </row>
    <row r="25" spans="1:12" ht="15.75">
      <c r="A25" s="8" t="s">
        <v>16</v>
      </c>
      <c r="B25" s="8"/>
      <c r="C25" s="9">
        <f>(C22+C23)-C24</f>
        <v>126683.4</v>
      </c>
      <c r="D25" s="9">
        <f aca="true" t="shared" si="8" ref="D25:L25">(D22+D23)-D24</f>
        <v>126683.4</v>
      </c>
      <c r="E25" s="9">
        <f t="shared" si="8"/>
        <v>126683.4</v>
      </c>
      <c r="F25" s="9">
        <f t="shared" si="8"/>
        <v>126683.4</v>
      </c>
      <c r="G25" s="9">
        <f t="shared" si="8"/>
        <v>126683.4</v>
      </c>
      <c r="H25" s="24"/>
      <c r="I25" s="24"/>
      <c r="J25" s="24"/>
      <c r="K25" s="24"/>
      <c r="L25" s="24"/>
    </row>
    <row r="27" spans="1:12" ht="15.75">
      <c r="A27" s="19" t="s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5.75">
      <c r="A28" s="1"/>
      <c r="B28" s="20" t="s">
        <v>7</v>
      </c>
      <c r="C28" s="20"/>
      <c r="D28" s="20"/>
      <c r="E28" s="20"/>
      <c r="F28" s="20"/>
      <c r="G28" s="20"/>
      <c r="H28" s="25"/>
      <c r="I28" s="25"/>
      <c r="J28" s="25"/>
      <c r="K28" s="25"/>
      <c r="L28" s="25"/>
    </row>
    <row r="29" spans="1:12" ht="15.75">
      <c r="A29" s="1"/>
      <c r="B29" s="6">
        <v>0</v>
      </c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26"/>
      <c r="I29" s="21"/>
      <c r="J29" s="21"/>
      <c r="K29" s="21"/>
      <c r="L29" s="21"/>
    </row>
    <row r="30" spans="1:12" ht="15.75">
      <c r="A30" s="10" t="s">
        <v>4</v>
      </c>
      <c r="B30" s="2">
        <f>-B6</f>
        <v>-34720</v>
      </c>
      <c r="C30" s="3"/>
      <c r="D30" s="3"/>
      <c r="E30" s="3"/>
      <c r="F30" s="3"/>
      <c r="G30" s="3"/>
      <c r="H30" s="27"/>
      <c r="I30" s="27"/>
      <c r="J30" s="27"/>
      <c r="K30" s="27"/>
      <c r="L30" s="27"/>
    </row>
    <row r="31" spans="1:12" ht="15.75">
      <c r="A31" s="10" t="s">
        <v>18</v>
      </c>
      <c r="B31" s="3"/>
      <c r="C31" s="3"/>
      <c r="D31" s="3"/>
      <c r="E31" s="3"/>
      <c r="F31" s="3"/>
      <c r="G31" s="2">
        <f>B6</f>
        <v>34720</v>
      </c>
      <c r="H31" s="27"/>
      <c r="I31" s="27"/>
      <c r="J31" s="27"/>
      <c r="K31" s="21"/>
      <c r="L31" s="22"/>
    </row>
    <row r="32" spans="1:12" ht="15.75">
      <c r="A32" s="11" t="s">
        <v>19</v>
      </c>
      <c r="B32" s="12">
        <f>B30+B31</f>
        <v>-34720</v>
      </c>
      <c r="C32" s="12">
        <f aca="true" t="shared" si="9" ref="C32:L32">C30+C31</f>
        <v>0</v>
      </c>
      <c r="D32" s="12">
        <f t="shared" si="9"/>
        <v>0</v>
      </c>
      <c r="E32" s="12">
        <f t="shared" si="9"/>
        <v>0</v>
      </c>
      <c r="F32" s="12">
        <f t="shared" si="9"/>
        <v>0</v>
      </c>
      <c r="G32" s="12">
        <f t="shared" si="9"/>
        <v>34720</v>
      </c>
      <c r="H32" s="28"/>
      <c r="I32" s="28"/>
      <c r="J32" s="28"/>
      <c r="K32" s="28"/>
      <c r="L32" s="28"/>
    </row>
    <row r="34" spans="1:12" ht="15.75">
      <c r="A34" s="19" t="s">
        <v>20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2:12" ht="15.75">
      <c r="B35" s="19" t="s">
        <v>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5.75">
      <c r="A36" s="1"/>
      <c r="B36" s="6">
        <v>0</v>
      </c>
      <c r="C36" s="6">
        <v>1</v>
      </c>
      <c r="D36" s="6">
        <v>2</v>
      </c>
      <c r="E36" s="6">
        <v>3</v>
      </c>
      <c r="F36" s="6">
        <v>4</v>
      </c>
      <c r="G36" s="6">
        <v>5</v>
      </c>
      <c r="H36" s="21"/>
      <c r="I36" s="21"/>
      <c r="J36" s="21"/>
      <c r="K36" s="21"/>
      <c r="L36" s="21"/>
    </row>
    <row r="37" spans="1:12" ht="15.75">
      <c r="A37" s="1" t="s">
        <v>21</v>
      </c>
      <c r="B37" s="13">
        <f>-B1</f>
        <v>-483600</v>
      </c>
      <c r="C37" s="1"/>
      <c r="D37" s="1"/>
      <c r="E37" s="1"/>
      <c r="F37" s="1"/>
      <c r="G37" s="1"/>
      <c r="H37" s="26"/>
      <c r="I37" s="26"/>
      <c r="J37" s="26"/>
      <c r="K37" s="26"/>
      <c r="L37" s="26"/>
    </row>
    <row r="38" spans="1:12" ht="15.75">
      <c r="A38" s="1" t="s">
        <v>22</v>
      </c>
      <c r="B38" s="1"/>
      <c r="C38" s="1"/>
      <c r="D38" s="1"/>
      <c r="E38" s="1"/>
      <c r="F38" s="1"/>
      <c r="G38" s="1">
        <f>B3*(1-0.33)</f>
        <v>50048.99999999999</v>
      </c>
      <c r="H38" s="26"/>
      <c r="I38" s="26"/>
      <c r="J38" s="26"/>
      <c r="K38" s="26"/>
      <c r="L38" s="22"/>
    </row>
    <row r="39" spans="1:12" ht="15.75">
      <c r="A39" s="8" t="s">
        <v>23</v>
      </c>
      <c r="B39" s="14">
        <f>B37+B38</f>
        <v>-483600</v>
      </c>
      <c r="C39" s="14">
        <f aca="true" t="shared" si="10" ref="C39:L39">C37+C38</f>
        <v>0</v>
      </c>
      <c r="D39" s="14">
        <f t="shared" si="10"/>
        <v>0</v>
      </c>
      <c r="E39" s="14">
        <f t="shared" si="10"/>
        <v>0</v>
      </c>
      <c r="F39" s="14">
        <f t="shared" si="10"/>
        <v>0</v>
      </c>
      <c r="G39" s="14">
        <f t="shared" si="10"/>
        <v>50048.99999999999</v>
      </c>
      <c r="H39" s="29"/>
      <c r="I39" s="29"/>
      <c r="J39" s="29"/>
      <c r="K39" s="29"/>
      <c r="L39" s="29"/>
    </row>
    <row r="41" spans="1:12" ht="15.75">
      <c r="A41" s="19" t="s">
        <v>24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5.75">
      <c r="A42" s="1"/>
      <c r="B42" s="20" t="s">
        <v>7</v>
      </c>
      <c r="C42" s="20"/>
      <c r="D42" s="20"/>
      <c r="E42" s="20"/>
      <c r="F42" s="20"/>
      <c r="G42" s="20"/>
      <c r="H42" s="25"/>
      <c r="I42" s="25"/>
      <c r="J42" s="25"/>
      <c r="K42" s="25"/>
      <c r="L42" s="25"/>
    </row>
    <row r="43" spans="1:12" ht="15.75">
      <c r="A43" s="1"/>
      <c r="B43" s="6">
        <v>0</v>
      </c>
      <c r="C43" s="6">
        <v>1</v>
      </c>
      <c r="D43" s="6">
        <v>2</v>
      </c>
      <c r="E43" s="6">
        <v>3</v>
      </c>
      <c r="F43" s="6">
        <v>4</v>
      </c>
      <c r="G43" s="6">
        <v>5</v>
      </c>
      <c r="H43" s="21"/>
      <c r="I43" s="21"/>
      <c r="J43" s="21"/>
      <c r="K43" s="21"/>
      <c r="L43" s="21"/>
    </row>
    <row r="44" spans="1:12" ht="15.75">
      <c r="A44" s="1" t="s">
        <v>25</v>
      </c>
      <c r="B44" s="1"/>
      <c r="C44" s="15">
        <f>C25</f>
        <v>126683.4</v>
      </c>
      <c r="D44" s="15">
        <f aca="true" t="shared" si="11" ref="D44:L44">D25</f>
        <v>126683.4</v>
      </c>
      <c r="E44" s="15">
        <f t="shared" si="11"/>
        <v>126683.4</v>
      </c>
      <c r="F44" s="15">
        <f t="shared" si="11"/>
        <v>126683.4</v>
      </c>
      <c r="G44" s="15">
        <f t="shared" si="11"/>
        <v>126683.4</v>
      </c>
      <c r="H44" s="30"/>
      <c r="I44" s="30"/>
      <c r="J44" s="30"/>
      <c r="K44" s="30"/>
      <c r="L44" s="30"/>
    </row>
    <row r="45" spans="1:12" ht="15.75">
      <c r="A45" s="1" t="s">
        <v>19</v>
      </c>
      <c r="B45" s="2">
        <f>B32</f>
        <v>-34720</v>
      </c>
      <c r="C45" s="2">
        <f aca="true" t="shared" si="12" ref="C45:L45">C32</f>
        <v>0</v>
      </c>
      <c r="D45" s="2">
        <f t="shared" si="12"/>
        <v>0</v>
      </c>
      <c r="E45" s="2">
        <f t="shared" si="12"/>
        <v>0</v>
      </c>
      <c r="F45" s="2">
        <f t="shared" si="12"/>
        <v>0</v>
      </c>
      <c r="G45" s="2">
        <f t="shared" si="12"/>
        <v>34720</v>
      </c>
      <c r="H45" s="22"/>
      <c r="I45" s="22"/>
      <c r="J45" s="22"/>
      <c r="K45" s="22"/>
      <c r="L45" s="22"/>
    </row>
    <row r="46" spans="1:12" ht="15.75">
      <c r="A46" s="1" t="s">
        <v>23</v>
      </c>
      <c r="B46" s="2">
        <f>B39</f>
        <v>-483600</v>
      </c>
      <c r="C46" s="2">
        <f aca="true" t="shared" si="13" ref="C46:L46">C39</f>
        <v>0</v>
      </c>
      <c r="D46" s="2">
        <f t="shared" si="13"/>
        <v>0</v>
      </c>
      <c r="E46" s="2">
        <f t="shared" si="13"/>
        <v>0</v>
      </c>
      <c r="F46" s="2">
        <f t="shared" si="13"/>
        <v>0</v>
      </c>
      <c r="G46" s="2">
        <f t="shared" si="13"/>
        <v>50048.99999999999</v>
      </c>
      <c r="H46" s="22"/>
      <c r="I46" s="22"/>
      <c r="J46" s="22"/>
      <c r="K46" s="22"/>
      <c r="L46" s="22"/>
    </row>
    <row r="47" spans="1:12" ht="15.75">
      <c r="A47" s="1" t="s">
        <v>26</v>
      </c>
      <c r="B47" s="13">
        <f>B44+B45+B46</f>
        <v>-518320</v>
      </c>
      <c r="C47" s="13">
        <f aca="true" t="shared" si="14" ref="C47:L47">C44+C45+C46</f>
        <v>126683.4</v>
      </c>
      <c r="D47" s="13">
        <f t="shared" si="14"/>
        <v>126683.4</v>
      </c>
      <c r="E47" s="13">
        <f t="shared" si="14"/>
        <v>126683.4</v>
      </c>
      <c r="F47" s="13">
        <f t="shared" si="14"/>
        <v>126683.4</v>
      </c>
      <c r="G47" s="13">
        <f t="shared" si="14"/>
        <v>211452.4</v>
      </c>
      <c r="H47" s="31"/>
      <c r="I47" s="31"/>
      <c r="J47" s="31"/>
      <c r="K47" s="31"/>
      <c r="L47" s="31"/>
    </row>
    <row r="48" spans="1:12" ht="15.75">
      <c r="A48" s="1" t="s">
        <v>29</v>
      </c>
      <c r="B48" s="3">
        <f>1/(POWER(1.15,B43))</f>
        <v>1</v>
      </c>
      <c r="C48" s="16">
        <f>1/(POWER(1.15,C43))</f>
        <v>0.8695652173913044</v>
      </c>
      <c r="D48" s="16">
        <f>1/(POWER(1.15,D43))</f>
        <v>0.7561436672967865</v>
      </c>
      <c r="E48" s="16">
        <f>1/(POWER(1.15,E43))</f>
        <v>0.6575162324319883</v>
      </c>
      <c r="F48" s="16">
        <f>1/(POWER(1.15,F43))</f>
        <v>0.5717532455930334</v>
      </c>
      <c r="G48" s="16">
        <f>1/(POWER(1.15,G43))</f>
        <v>0.4971767352982899</v>
      </c>
      <c r="H48" s="32"/>
      <c r="I48" s="32"/>
      <c r="J48" s="32"/>
      <c r="K48" s="32"/>
      <c r="L48" s="32"/>
    </row>
    <row r="49" spans="1:12" ht="15.75">
      <c r="A49" s="1" t="s">
        <v>27</v>
      </c>
      <c r="B49" s="13">
        <f>B47*B48</f>
        <v>-518320</v>
      </c>
      <c r="C49" s="2">
        <f aca="true" t="shared" si="15" ref="C49:L49">C47*C48</f>
        <v>110159.47826086957</v>
      </c>
      <c r="D49" s="2">
        <f t="shared" si="15"/>
        <v>95790.85066162572</v>
      </c>
      <c r="E49" s="2">
        <f t="shared" si="15"/>
        <v>83296.39187967454</v>
      </c>
      <c r="F49" s="2">
        <f t="shared" si="15"/>
        <v>72431.64511276048</v>
      </c>
      <c r="G49" s="2">
        <f t="shared" si="15"/>
        <v>105129.21390298811</v>
      </c>
      <c r="H49" s="22"/>
      <c r="I49" s="22"/>
      <c r="J49" s="22"/>
      <c r="K49" s="22"/>
      <c r="L49" s="22"/>
    </row>
    <row r="50" spans="1:12" ht="18">
      <c r="A50" s="17" t="s">
        <v>28</v>
      </c>
      <c r="B50" s="18">
        <f>SUM(B49:G49)</f>
        <v>-51512.420182081565</v>
      </c>
      <c r="C50" s="1"/>
      <c r="D50" s="1"/>
      <c r="E50" s="1"/>
      <c r="F50" s="1"/>
      <c r="G50" s="1"/>
      <c r="H50" s="26"/>
      <c r="I50" s="26"/>
      <c r="J50" s="26"/>
      <c r="K50" s="26"/>
      <c r="L50" s="26"/>
    </row>
  </sheetData>
  <mergeCells count="9">
    <mergeCell ref="B42:L42"/>
    <mergeCell ref="B28:L28"/>
    <mergeCell ref="A34:L34"/>
    <mergeCell ref="B35:L35"/>
    <mergeCell ref="A41:L41"/>
    <mergeCell ref="B11:L11"/>
    <mergeCell ref="B20:L20"/>
    <mergeCell ref="A19:L19"/>
    <mergeCell ref="A27:L2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Manal Elkhoshkhany</dc:creator>
  <cp:keywords/>
  <dc:description/>
  <cp:lastModifiedBy>Gayle</cp:lastModifiedBy>
  <dcterms:created xsi:type="dcterms:W3CDTF">2005-11-19T22:05:13Z</dcterms:created>
  <dcterms:modified xsi:type="dcterms:W3CDTF">2005-11-20T20:49:02Z</dcterms:modified>
  <cp:category/>
  <cp:version/>
  <cp:contentType/>
  <cp:contentStatus/>
</cp:coreProperties>
</file>