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<sst xmlns="http://schemas.openxmlformats.org/spreadsheetml/2006/main" count="23" uniqueCount="22">
  <si>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d1</t>
  </si>
  <si>
    <t xml:space="preserve">d2 </t>
  </si>
  <si>
    <t>Nd1</t>
  </si>
  <si>
    <t>Nd2</t>
  </si>
  <si>
    <t>per annum</t>
  </si>
  <si>
    <t>years</t>
  </si>
  <si>
    <t>Risk-Free Rate (Rf)</t>
  </si>
  <si>
    <t>Time to Expiration (T)</t>
  </si>
  <si>
    <t>Standard Deviation (sigma)</t>
  </si>
  <si>
    <t>Exercise Price (E or X)</t>
  </si>
  <si>
    <t>dollars</t>
  </si>
  <si>
    <t>Call Value (C)</t>
  </si>
  <si>
    <t>Put Value (P)</t>
  </si>
  <si>
    <t>Assume Zero Dividends</t>
  </si>
  <si>
    <t>Using Put-Call Parity</t>
  </si>
  <si>
    <t>Current Stk Price (S)</t>
  </si>
  <si>
    <t xml:space="preserve">         The Black-Scholes model is for a european call option.  That is why the put prices lie below </t>
  </si>
  <si>
    <t xml:space="preserve">          the line that represents their value if they were immediately exercised.</t>
  </si>
  <si>
    <t>Note: Strictly speaking, the Black-Scholes model is based on continuous compounding.</t>
  </si>
  <si>
    <t xml:space="preserve">         The formula above uses discrete discounting for determining the present value of the exercise price.</t>
  </si>
  <si>
    <t>Black-Scholes Option Pricing</t>
  </si>
  <si>
    <t>Call as % of 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</si>
</sst>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0000"/>
    <numFmt numFmtId="168" formatCode="0.0000"/>
    <numFmt numFmtId="169" formatCode="0.0%"/>
    <numFmt numFmtId="170" formatCode="0.000%"/>
    <numFmt numFmtId="171" formatCode="0.000"/>
    <numFmt numFmtId="172" formatCode="_(* #,##0.000_);_(* \(#,##0.000\);_(* &quot;-&quot;?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168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70" fontId="1" fillId="0" borderId="0" xfId="19" applyNumberFormat="1" applyFont="1" applyAlignment="1">
      <alignment/>
    </xf>
    <xf numFmtId="0" fontId="0" fillId="0" borderId="0" xfId="0" applyFont="1" applyAlignment="1">
      <alignment/>
    </xf>
    <xf numFmtId="10" fontId="0" fillId="0" borderId="0" xfId="19" applyNumberFormat="1" applyFont="1" applyAlignment="1">
      <alignment/>
    </xf>
    <xf numFmtId="171" fontId="0" fillId="0" borderId="0" xfId="0" applyNumberFormat="1" applyAlignment="1">
      <alignment/>
    </xf>
    <xf numFmtId="16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8">
      <selection activeCell="A28" sqref="A28"/>
    </sheetView>
  </sheetViews>
  <sheetFormatPr defaultColWidth="9.140625" defaultRowHeight="12.75"/>
  <cols>
    <col min="1" max="1" width="18.57421875" style="0" bestFit="1" customWidth="1"/>
    <col min="2" max="10" width="8.28125" style="0" customWidth="1"/>
  </cols>
  <sheetData>
    <row r="1" ht="12.75">
      <c r="A1" t="s">
        <v>20</v>
      </c>
    </row>
    <row r="2" ht="12.75">
      <c r="B2" t="s">
        <v>13</v>
      </c>
    </row>
    <row r="3" spans="2:6" ht="12.75">
      <c r="B3" s="6" t="s">
        <v>6</v>
      </c>
      <c r="E3" s="5">
        <v>0.0526</v>
      </c>
      <c r="F3" t="s">
        <v>4</v>
      </c>
    </row>
    <row r="4" spans="2:6" ht="12.75">
      <c r="B4" s="6" t="s">
        <v>7</v>
      </c>
      <c r="E4" s="4">
        <v>0.5</v>
      </c>
      <c r="F4" t="s">
        <v>5</v>
      </c>
    </row>
    <row r="5" spans="2:6" ht="12.75">
      <c r="B5" s="6" t="s">
        <v>8</v>
      </c>
      <c r="E5" s="4">
        <v>0.4</v>
      </c>
      <c r="F5" t="s">
        <v>4</v>
      </c>
    </row>
    <row r="6" spans="2:6" ht="12.75">
      <c r="B6" s="6" t="s">
        <v>9</v>
      </c>
      <c r="E6" s="4">
        <v>45</v>
      </c>
      <c r="F6" s="7" t="s">
        <v>10</v>
      </c>
    </row>
    <row r="7" spans="5:7" ht="12.75">
      <c r="E7" s="6"/>
      <c r="F7" s="4"/>
      <c r="G7" s="3"/>
    </row>
    <row r="8" spans="1:10" ht="12.75">
      <c r="A8" s="6" t="s">
        <v>15</v>
      </c>
      <c r="B8" s="4">
        <v>0.1</v>
      </c>
      <c r="C8" s="4">
        <v>15</v>
      </c>
      <c r="D8" s="4">
        <v>25</v>
      </c>
      <c r="E8" s="4">
        <v>35</v>
      </c>
      <c r="F8" s="4">
        <v>45</v>
      </c>
      <c r="G8" s="4">
        <v>50</v>
      </c>
      <c r="H8" s="4">
        <v>60</v>
      </c>
      <c r="I8" s="4">
        <v>75</v>
      </c>
      <c r="J8" s="4">
        <v>100</v>
      </c>
    </row>
    <row r="10" spans="1:10" ht="12.75">
      <c r="A10" t="s">
        <v>0</v>
      </c>
      <c r="B10" s="2">
        <f aca="true" t="shared" si="0" ref="B10:J10">LN(B8/($E$6/((1+$E$3)^$E$4)))/($E$5*SQRT($E$4))+($E$5*SQRT($E$4)/2)</f>
        <v>-21.36740905544073</v>
      </c>
      <c r="C10" s="2">
        <f t="shared" si="0"/>
        <v>-3.6521380829001684</v>
      </c>
      <c r="D10" s="2">
        <f t="shared" si="0"/>
        <v>-1.846096770056269</v>
      </c>
      <c r="E10" s="2">
        <f t="shared" si="0"/>
        <v>-0.6564877690769478</v>
      </c>
      <c r="F10" s="2">
        <f t="shared" si="0"/>
        <v>0.23204291316029696</v>
      </c>
      <c r="G10" s="2">
        <f t="shared" si="0"/>
        <v>0.6045485886150987</v>
      </c>
      <c r="H10" s="2">
        <f t="shared" si="0"/>
        <v>1.2491526344425663</v>
      </c>
      <c r="I10" s="2">
        <f t="shared" si="0"/>
        <v>2.0380842260041967</v>
      </c>
      <c r="J10" s="2">
        <f t="shared" si="0"/>
        <v>3.0551939472864666</v>
      </c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t="s">
        <v>1</v>
      </c>
      <c r="B12" s="2">
        <f aca="true" t="shared" si="1" ref="B12:J12">B10-($E$5*SQRT($E$4))</f>
        <v>-21.65025176791535</v>
      </c>
      <c r="C12" s="2">
        <f t="shared" si="1"/>
        <v>-3.9349807953747873</v>
      </c>
      <c r="D12" s="2">
        <f t="shared" si="1"/>
        <v>-2.128939482530888</v>
      </c>
      <c r="E12" s="2">
        <f t="shared" si="1"/>
        <v>-0.9393304815515668</v>
      </c>
      <c r="F12" s="2">
        <f t="shared" si="1"/>
        <v>-0.0507997993143221</v>
      </c>
      <c r="G12" s="2">
        <f t="shared" si="1"/>
        <v>0.3217058761404797</v>
      </c>
      <c r="H12" s="2">
        <f t="shared" si="1"/>
        <v>0.9663099219679472</v>
      </c>
      <c r="I12" s="2">
        <f t="shared" si="1"/>
        <v>1.7552415135295776</v>
      </c>
      <c r="J12" s="2">
        <f t="shared" si="1"/>
        <v>2.7723512348118478</v>
      </c>
    </row>
    <row r="13" spans="2:10" ht="12.75"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t="s">
        <v>2</v>
      </c>
      <c r="B14" s="2">
        <f aca="true" t="shared" si="2" ref="B14:J14">NORMSDIST(B10)</f>
        <v>0</v>
      </c>
      <c r="C14" s="2">
        <f t="shared" si="2"/>
        <v>0.00013006653584746175</v>
      </c>
      <c r="D14" s="2">
        <f t="shared" si="2"/>
        <v>0.03243901686079653</v>
      </c>
      <c r="E14" s="2">
        <f t="shared" si="2"/>
        <v>0.25575509887642767</v>
      </c>
      <c r="F14" s="2">
        <f t="shared" si="2"/>
        <v>0.5917476152208176</v>
      </c>
      <c r="G14" s="2">
        <f t="shared" si="2"/>
        <v>0.7272605666731897</v>
      </c>
      <c r="H14" s="2">
        <f t="shared" si="2"/>
        <v>0.8941953084219121</v>
      </c>
      <c r="I14" s="2">
        <f t="shared" si="2"/>
        <v>0.9792293132029375</v>
      </c>
      <c r="J14" s="2">
        <f t="shared" si="2"/>
        <v>0.9988753559433656</v>
      </c>
    </row>
    <row r="15" spans="2:10" ht="12.75"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t="s">
        <v>3</v>
      </c>
      <c r="B16" s="2">
        <f aca="true" t="shared" si="3" ref="B16:J16">NORMSDIST(B12)</f>
        <v>0</v>
      </c>
      <c r="C16" s="2">
        <f t="shared" si="3"/>
        <v>4.16192223932077E-05</v>
      </c>
      <c r="D16" s="2">
        <f t="shared" si="3"/>
        <v>0.016629574193691488</v>
      </c>
      <c r="E16" s="2">
        <f t="shared" si="3"/>
        <v>0.17378052831390323</v>
      </c>
      <c r="F16" s="2">
        <f t="shared" si="3"/>
        <v>0.4797424576037994</v>
      </c>
      <c r="G16" s="2">
        <f t="shared" si="3"/>
        <v>0.6261621720527679</v>
      </c>
      <c r="H16" s="2">
        <f t="shared" si="3"/>
        <v>0.8330554461859594</v>
      </c>
      <c r="I16" s="2">
        <f t="shared" si="3"/>
        <v>0.960391041574633</v>
      </c>
      <c r="J16" s="2">
        <f t="shared" si="3"/>
        <v>0.9972172947398631</v>
      </c>
    </row>
    <row r="18" spans="1:10" ht="12.75">
      <c r="A18" t="s">
        <v>11</v>
      </c>
      <c r="B18" s="1">
        <f aca="true" t="shared" si="4" ref="B18:J18">B14*B8-B16*$E$6/(1+$E$3)^$E$4</f>
        <v>0</v>
      </c>
      <c r="C18" s="1">
        <f t="shared" si="4"/>
        <v>0.00012552764889214038</v>
      </c>
      <c r="D18" s="1">
        <f t="shared" si="4"/>
        <v>0.08158180184912056</v>
      </c>
      <c r="E18" s="1">
        <f t="shared" si="4"/>
        <v>1.3292003086597788</v>
      </c>
      <c r="F18" s="1">
        <f t="shared" si="4"/>
        <v>5.586547223819007</v>
      </c>
      <c r="G18" s="1">
        <f t="shared" si="4"/>
        <v>8.89878373816331</v>
      </c>
      <c r="H18" s="1">
        <f t="shared" si="4"/>
        <v>17.112879915535927</v>
      </c>
      <c r="I18" s="1">
        <f t="shared" si="4"/>
        <v>31.318263748748464</v>
      </c>
      <c r="J18" s="1">
        <f t="shared" si="4"/>
        <v>56.14835600159909</v>
      </c>
    </row>
    <row r="20" spans="1:10" ht="12.75">
      <c r="A20" t="s">
        <v>12</v>
      </c>
      <c r="B20" s="8">
        <f>B18+($E$6/((1+$E$3)^$E$4))-B8</f>
        <v>43.761232475061924</v>
      </c>
      <c r="C20" s="8">
        <f aca="true" t="shared" si="5" ref="C20:J20">C18+($E$6/((1+$E$3)^$E$4))-C8</f>
        <v>28.861358002710816</v>
      </c>
      <c r="D20" s="8">
        <f t="shared" si="5"/>
        <v>18.942814276911044</v>
      </c>
      <c r="E20" s="8">
        <f t="shared" si="5"/>
        <v>10.190432783721704</v>
      </c>
      <c r="F20" s="8">
        <f t="shared" si="5"/>
        <v>4.447779698880936</v>
      </c>
      <c r="G20" s="8">
        <f t="shared" si="5"/>
        <v>2.760016213225235</v>
      </c>
      <c r="H20" s="8">
        <f t="shared" si="5"/>
        <v>0.9741123905978526</v>
      </c>
      <c r="I20" s="8">
        <f t="shared" si="5"/>
        <v>0.1794962238103892</v>
      </c>
      <c r="J20" s="8">
        <f t="shared" si="5"/>
        <v>0.009588476661008372</v>
      </c>
    </row>
    <row r="21" ht="12.75">
      <c r="A21" t="s">
        <v>14</v>
      </c>
    </row>
    <row r="23" ht="12.75">
      <c r="A23" t="s">
        <v>18</v>
      </c>
    </row>
    <row r="24" ht="12.75">
      <c r="A24" t="s">
        <v>19</v>
      </c>
    </row>
    <row r="25" ht="12.75">
      <c r="A25" t="s">
        <v>16</v>
      </c>
    </row>
    <row r="26" ht="12.75">
      <c r="A26" t="s">
        <v>17</v>
      </c>
    </row>
    <row r="28" spans="1:11" ht="12.75">
      <c r="A28" t="s">
        <v>21</v>
      </c>
      <c r="B28" s="9">
        <f>B18/B8</f>
        <v>0</v>
      </c>
      <c r="C28" s="9">
        <f aca="true" t="shared" si="6" ref="C28:K28">C18/C8</f>
        <v>8.368509926142693E-06</v>
      </c>
      <c r="D28" s="9">
        <f t="shared" si="6"/>
        <v>0.0032632720739648223</v>
      </c>
      <c r="E28" s="9">
        <f t="shared" si="6"/>
        <v>0.03797715167599368</v>
      </c>
      <c r="F28" s="9">
        <f t="shared" si="6"/>
        <v>0.1241454938626446</v>
      </c>
      <c r="G28" s="9">
        <f t="shared" si="6"/>
        <v>0.1779756747632662</v>
      </c>
      <c r="H28" s="9">
        <f t="shared" si="6"/>
        <v>0.28521466525893213</v>
      </c>
      <c r="I28" s="9">
        <f t="shared" si="6"/>
        <v>0.41757684998331285</v>
      </c>
      <c r="J28" s="9">
        <f t="shared" si="6"/>
        <v>0.5614835600159909</v>
      </c>
      <c r="K28" s="9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JGSM</dc:creator>
  <cp:keywords/>
  <dc:description/>
  <cp:lastModifiedBy>JGSM</cp:lastModifiedBy>
  <cp:lastPrinted>2002-08-30T15:17:53Z</cp:lastPrinted>
  <dcterms:created xsi:type="dcterms:W3CDTF">2001-08-10T22:25:11Z</dcterms:created>
  <dcterms:modified xsi:type="dcterms:W3CDTF">2003-09-26T23:32:55Z</dcterms:modified>
  <cp:category/>
  <cp:version/>
  <cp:contentType/>
  <cp:contentStatus/>
</cp:coreProperties>
</file>