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2540" windowHeight="9435"/>
  </bookViews>
  <sheets>
    <sheet name="1" sheetId="13" r:id="rId1"/>
    <sheet name="Input" sheetId="10" r:id="rId2"/>
    <sheet name="Liquidity" sheetId="9" r:id="rId3"/>
    <sheet name="Assets" sheetId="7" r:id="rId4"/>
    <sheet name="Profitability" sheetId="8" r:id="rId5"/>
    <sheet name="Debt" sheetId="6" r:id="rId6"/>
    <sheet name="Market" sheetId="1" r:id="rId7"/>
  </sheets>
  <definedNames>
    <definedName name="_xlnm.Print_Area" localSheetId="3">Assets!$A$1:$Z$31</definedName>
    <definedName name="_xlnm.Print_Area" localSheetId="5">Debt!$A$1:$Z$30</definedName>
    <definedName name="_xlnm.Print_Area" localSheetId="1">Input!$A$1:$J$44</definedName>
    <definedName name="_xlnm.Print_Area" localSheetId="2">Liquidity!$A$1:$AJ$59</definedName>
    <definedName name="_xlnm.Print_Area" localSheetId="6">Market!$A$1:$Z$31</definedName>
    <definedName name="_xlnm.Print_Area" localSheetId="4">Profitability!$A$1:$Z$36</definedName>
  </definedNames>
  <calcPr calcId="125725"/>
</workbook>
</file>

<file path=xl/calcChain.xml><?xml version="1.0" encoding="utf-8"?>
<calcChain xmlns="http://schemas.openxmlformats.org/spreadsheetml/2006/main">
  <c r="H23" i="1"/>
  <c r="L23"/>
  <c r="P23"/>
  <c r="T23"/>
  <c r="H16"/>
  <c r="L16"/>
  <c r="P16"/>
  <c r="T16"/>
  <c r="H10"/>
  <c r="L10"/>
  <c r="P10"/>
  <c r="T10"/>
  <c r="H28" i="6"/>
  <c r="L28"/>
  <c r="P28"/>
  <c r="T28"/>
  <c r="H22"/>
  <c r="L22"/>
  <c r="P22"/>
  <c r="T22"/>
  <c r="H16"/>
  <c r="L16"/>
  <c r="P16"/>
  <c r="T16"/>
  <c r="H9"/>
  <c r="L9"/>
  <c r="P9"/>
  <c r="T9"/>
  <c r="H34" i="8"/>
  <c r="L34"/>
  <c r="P34"/>
  <c r="T34"/>
  <c r="H28"/>
  <c r="L28"/>
  <c r="P28"/>
  <c r="T28"/>
  <c r="H21"/>
  <c r="L21"/>
  <c r="P21"/>
  <c r="T21"/>
  <c r="H15"/>
  <c r="L15"/>
  <c r="P15"/>
  <c r="T15"/>
  <c r="H9"/>
  <c r="L9"/>
  <c r="P9"/>
  <c r="T9"/>
  <c r="H29" i="7"/>
  <c r="L29"/>
  <c r="P29"/>
  <c r="T29"/>
  <c r="H23"/>
  <c r="L23"/>
  <c r="P23"/>
  <c r="T23"/>
  <c r="H17"/>
  <c r="L17"/>
  <c r="P17"/>
  <c r="T17"/>
  <c r="H10"/>
  <c r="L10"/>
  <c r="P10"/>
  <c r="T10"/>
  <c r="Z41" i="9"/>
  <c r="T41" s="1"/>
  <c r="N41" s="1"/>
  <c r="H41" s="1"/>
  <c r="H35"/>
  <c r="N35"/>
  <c r="T35"/>
  <c r="Z35"/>
  <c r="H29"/>
  <c r="N29"/>
  <c r="T29"/>
  <c r="Z29"/>
  <c r="H22"/>
  <c r="N22"/>
  <c r="T22"/>
  <c r="Z22"/>
  <c r="H15"/>
  <c r="N15"/>
  <c r="T15"/>
  <c r="Z15"/>
  <c r="Z9"/>
  <c r="T9"/>
  <c r="N9"/>
  <c r="H9"/>
  <c r="AB28" i="7"/>
  <c r="AK19" i="9"/>
  <c r="AL27"/>
  <c r="I35" i="10"/>
  <c r="AL40" i="9"/>
  <c r="AB26" i="8"/>
  <c r="F22" i="10"/>
  <c r="H35"/>
  <c r="G35"/>
  <c r="F35"/>
  <c r="G27"/>
  <c r="V28" i="1"/>
  <c r="R28"/>
  <c r="N27"/>
  <c r="N28"/>
  <c r="J28"/>
  <c r="V7"/>
  <c r="R7"/>
  <c r="N7"/>
  <c r="J7"/>
  <c r="V14" i="6"/>
  <c r="R14"/>
  <c r="N14"/>
  <c r="J14"/>
  <c r="V7"/>
  <c r="R7"/>
  <c r="N7"/>
  <c r="J7"/>
  <c r="V20" i="8"/>
  <c r="R20"/>
  <c r="N20"/>
  <c r="J20"/>
  <c r="V21" i="7"/>
  <c r="R21"/>
  <c r="N21"/>
  <c r="J21"/>
  <c r="V14"/>
  <c r="R14"/>
  <c r="N14"/>
  <c r="J14"/>
  <c r="V7"/>
  <c r="R7"/>
  <c r="N7"/>
  <c r="J7"/>
  <c r="AB55" i="9"/>
  <c r="V55"/>
  <c r="P55"/>
  <c r="J55"/>
  <c r="AB48"/>
  <c r="V48"/>
  <c r="P48"/>
  <c r="J48"/>
  <c r="G36" i="10"/>
  <c r="P40" i="9" s="1"/>
  <c r="H36" i="10"/>
  <c r="V40" i="9" s="1"/>
  <c r="I36" i="10"/>
  <c r="AB40" i="9" s="1"/>
  <c r="F36" i="10"/>
  <c r="J40" i="9" s="1"/>
  <c r="J40" i="10"/>
  <c r="Z14" i="6" s="1"/>
  <c r="J34" i="10"/>
  <c r="Z21" i="7" s="1"/>
  <c r="J30" i="10"/>
  <c r="I27"/>
  <c r="V8" i="1" s="1"/>
  <c r="N8"/>
  <c r="L7" s="1"/>
  <c r="H27" i="10"/>
  <c r="R8" i="1" s="1"/>
  <c r="P7" s="1"/>
  <c r="F27" i="10"/>
  <c r="J8" i="1" s="1"/>
  <c r="I28" i="10"/>
  <c r="J28" s="1"/>
  <c r="Z14" i="8" s="1"/>
  <c r="G28" i="10"/>
  <c r="H28"/>
  <c r="F28"/>
  <c r="I18"/>
  <c r="I19" s="1"/>
  <c r="J20"/>
  <c r="J21"/>
  <c r="I22"/>
  <c r="J22" s="1"/>
  <c r="Z8" i="7" s="1"/>
  <c r="J23" i="10"/>
  <c r="J24"/>
  <c r="Z7" i="6" s="1"/>
  <c r="J25" i="10"/>
  <c r="J26"/>
  <c r="J18"/>
  <c r="G22"/>
  <c r="N8" i="7" s="1"/>
  <c r="H22" i="10"/>
  <c r="R8" i="7" s="1"/>
  <c r="P7" s="1"/>
  <c r="G18" i="10"/>
  <c r="P20" i="9" s="1"/>
  <c r="H18" i="10"/>
  <c r="H19" s="1"/>
  <c r="R8" i="8" s="1"/>
  <c r="J16" i="10"/>
  <c r="AH19" i="9" s="1"/>
  <c r="J17" i="10"/>
  <c r="Z15" i="7" s="1"/>
  <c r="F18" i="10"/>
  <c r="F19" s="1"/>
  <c r="J8" i="8" s="1"/>
  <c r="J44" i="10"/>
  <c r="Z27" i="6" s="1"/>
  <c r="J43" i="10"/>
  <c r="J35"/>
  <c r="AH39" i="9" s="1"/>
  <c r="J37" i="10"/>
  <c r="J38"/>
  <c r="AH54" i="9" s="1"/>
  <c r="J41" i="10"/>
  <c r="Z28" i="1" s="1"/>
  <c r="J39" i="10"/>
  <c r="Z13" i="6" s="1"/>
  <c r="J29" i="10"/>
  <c r="J32"/>
  <c r="Z27" i="1" s="1"/>
  <c r="N28" i="7"/>
  <c r="R28"/>
  <c r="V28"/>
  <c r="J28"/>
  <c r="N27"/>
  <c r="L27" s="1"/>
  <c r="L30" s="1"/>
  <c r="V27"/>
  <c r="N22"/>
  <c r="R22"/>
  <c r="P21" s="1"/>
  <c r="P24" s="1"/>
  <c r="V22"/>
  <c r="R15"/>
  <c r="P14" s="1"/>
  <c r="P18" s="1"/>
  <c r="N15"/>
  <c r="V15"/>
  <c r="T14" s="1"/>
  <c r="J15"/>
  <c r="J8"/>
  <c r="H7" s="1"/>
  <c r="H11" s="1"/>
  <c r="Z27"/>
  <c r="Z22"/>
  <c r="Z28"/>
  <c r="N27" i="6"/>
  <c r="N26"/>
  <c r="R27"/>
  <c r="R26"/>
  <c r="V27"/>
  <c r="V26"/>
  <c r="J27"/>
  <c r="J26"/>
  <c r="N21"/>
  <c r="N20"/>
  <c r="R21"/>
  <c r="R20"/>
  <c r="V21"/>
  <c r="V20"/>
  <c r="J21"/>
  <c r="J20"/>
  <c r="N13"/>
  <c r="R13"/>
  <c r="V13"/>
  <c r="J13"/>
  <c r="N8"/>
  <c r="V8"/>
  <c r="Z8"/>
  <c r="Z20"/>
  <c r="Z26"/>
  <c r="Z21"/>
  <c r="P54" i="9"/>
  <c r="V54"/>
  <c r="T54" s="1"/>
  <c r="T58" s="1"/>
  <c r="AB54"/>
  <c r="J54"/>
  <c r="H54" s="1"/>
  <c r="H58" s="1"/>
  <c r="P47"/>
  <c r="N47" s="1"/>
  <c r="V47"/>
  <c r="T47" s="1"/>
  <c r="AB47"/>
  <c r="Z47" s="1"/>
  <c r="AH47"/>
  <c r="J47"/>
  <c r="P39"/>
  <c r="V39"/>
  <c r="AB39"/>
  <c r="J39"/>
  <c r="P34"/>
  <c r="V34"/>
  <c r="AB34"/>
  <c r="AH34"/>
  <c r="J34"/>
  <c r="V33"/>
  <c r="T33" s="1"/>
  <c r="T36" s="1"/>
  <c r="AB33"/>
  <c r="Z33" s="1"/>
  <c r="AH33"/>
  <c r="P33"/>
  <c r="N33" s="1"/>
  <c r="N36" s="1"/>
  <c r="J33"/>
  <c r="P27"/>
  <c r="V27"/>
  <c r="AB27"/>
  <c r="AH27"/>
  <c r="J27"/>
  <c r="P26"/>
  <c r="V26"/>
  <c r="AB26"/>
  <c r="AH26"/>
  <c r="J26"/>
  <c r="AH20"/>
  <c r="R19"/>
  <c r="X19"/>
  <c r="AD19"/>
  <c r="AJ19"/>
  <c r="L19"/>
  <c r="P19"/>
  <c r="V19"/>
  <c r="AB19"/>
  <c r="J19"/>
  <c r="P14"/>
  <c r="V14"/>
  <c r="AB14"/>
  <c r="AH14"/>
  <c r="J14"/>
  <c r="R13"/>
  <c r="X13"/>
  <c r="AD13"/>
  <c r="AJ13"/>
  <c r="L13"/>
  <c r="AH13"/>
  <c r="AB13"/>
  <c r="V13"/>
  <c r="P13"/>
  <c r="J13"/>
  <c r="AH8"/>
  <c r="AB8"/>
  <c r="V8"/>
  <c r="P8"/>
  <c r="J8"/>
  <c r="AH7"/>
  <c r="AB7"/>
  <c r="V7"/>
  <c r="P7"/>
  <c r="J7"/>
  <c r="AF33"/>
  <c r="AF36" s="1"/>
  <c r="R27" i="1"/>
  <c r="V27"/>
  <c r="J27"/>
  <c r="H27" s="1"/>
  <c r="N20"/>
  <c r="R20"/>
  <c r="V20"/>
  <c r="Z20"/>
  <c r="J20"/>
  <c r="N14"/>
  <c r="R14"/>
  <c r="V14"/>
  <c r="Z14"/>
  <c r="J14"/>
  <c r="V32" i="8"/>
  <c r="V33"/>
  <c r="N33"/>
  <c r="J33"/>
  <c r="N32"/>
  <c r="R32"/>
  <c r="Z32"/>
  <c r="J32"/>
  <c r="H32" s="1"/>
  <c r="H35" s="1"/>
  <c r="N26"/>
  <c r="V26"/>
  <c r="Z26"/>
  <c r="J26"/>
  <c r="R25"/>
  <c r="N25"/>
  <c r="V25"/>
  <c r="J25"/>
  <c r="Z19"/>
  <c r="V19"/>
  <c r="R19"/>
  <c r="P19" s="1"/>
  <c r="P22" s="1"/>
  <c r="N19"/>
  <c r="J19"/>
  <c r="H19" s="1"/>
  <c r="H22" s="1"/>
  <c r="N14"/>
  <c r="R14"/>
  <c r="V14"/>
  <c r="J14"/>
  <c r="N13"/>
  <c r="L13" s="1"/>
  <c r="R13"/>
  <c r="V13"/>
  <c r="Z13"/>
  <c r="J13"/>
  <c r="N7"/>
  <c r="R7"/>
  <c r="V7"/>
  <c r="Z7"/>
  <c r="J7"/>
  <c r="H26" i="6" l="1"/>
  <c r="H29" s="1"/>
  <c r="AF7" i="9"/>
  <c r="AF10" s="1"/>
  <c r="H47"/>
  <c r="H51" s="1"/>
  <c r="L27" i="1"/>
  <c r="T27"/>
  <c r="H13" i="6"/>
  <c r="H17" s="1"/>
  <c r="P13"/>
  <c r="P17" s="1"/>
  <c r="H14" i="7"/>
  <c r="H18" s="1"/>
  <c r="H7" i="1"/>
  <c r="AB11" i="9"/>
  <c r="G19" i="10"/>
  <c r="N8" i="8" s="1"/>
  <c r="AB10" i="9"/>
  <c r="V20"/>
  <c r="J20"/>
  <c r="H19" s="1"/>
  <c r="H23" s="1"/>
  <c r="AB20"/>
  <c r="X32" i="8"/>
  <c r="X35" s="1"/>
  <c r="AF26" i="9"/>
  <c r="AF30" s="1"/>
  <c r="P20" i="6"/>
  <c r="P23" s="1"/>
  <c r="Z25" i="8"/>
  <c r="N39" i="9"/>
  <c r="N42" s="1"/>
  <c r="T27" i="7"/>
  <c r="T30" s="1"/>
  <c r="N26" i="9"/>
  <c r="N30" s="1"/>
  <c r="X25" i="8"/>
  <c r="X29" s="1"/>
  <c r="R26"/>
  <c r="P25" s="1"/>
  <c r="P29" s="1"/>
  <c r="R8" i="6"/>
  <c r="P7" s="1"/>
  <c r="P10" s="1"/>
  <c r="R27" i="7"/>
  <c r="P27" s="1"/>
  <c r="T13" i="8"/>
  <c r="P27" i="1"/>
  <c r="P30" s="1"/>
  <c r="T26" i="6"/>
  <c r="L32" i="8"/>
  <c r="L36" s="1"/>
  <c r="Z52" i="9"/>
  <c r="N54"/>
  <c r="T59" s="1"/>
  <c r="X20" i="6"/>
  <c r="X23" s="1"/>
  <c r="J36" i="10"/>
  <c r="AH40" i="9" s="1"/>
  <c r="AF39" s="1"/>
  <c r="AF42" s="1"/>
  <c r="R33" i="8"/>
  <c r="P32" s="1"/>
  <c r="H33" i="9"/>
  <c r="H36" s="1"/>
  <c r="L25" i="8"/>
  <c r="L29" s="1"/>
  <c r="L19"/>
  <c r="P23" s="1"/>
  <c r="T19"/>
  <c r="H13" i="9"/>
  <c r="H16" s="1"/>
  <c r="X26" i="6"/>
  <c r="X29" s="1"/>
  <c r="L7"/>
  <c r="L10" s="1"/>
  <c r="T13"/>
  <c r="T18" s="1"/>
  <c r="L13"/>
  <c r="P18" s="1"/>
  <c r="H20"/>
  <c r="H23" s="1"/>
  <c r="T20"/>
  <c r="T23" s="1"/>
  <c r="L20"/>
  <c r="P26"/>
  <c r="L26"/>
  <c r="L29" s="1"/>
  <c r="J8"/>
  <c r="H7" s="1"/>
  <c r="H10" s="1"/>
  <c r="J22" i="7"/>
  <c r="H21" s="1"/>
  <c r="H24" s="1"/>
  <c r="J27"/>
  <c r="H27" s="1"/>
  <c r="H30" s="1"/>
  <c r="P13" i="8"/>
  <c r="P16" s="1"/>
  <c r="V8" i="7"/>
  <c r="T7" s="1"/>
  <c r="T12" s="1"/>
  <c r="I31" i="10"/>
  <c r="V21" i="1" s="1"/>
  <c r="G31" i="10"/>
  <c r="N21" i="1" s="1"/>
  <c r="L20" s="1"/>
  <c r="L24" s="1"/>
  <c r="H31" i="10"/>
  <c r="R21" i="1" s="1"/>
  <c r="P20" s="1"/>
  <c r="P24" s="1"/>
  <c r="H7" i="8"/>
  <c r="H10" s="1"/>
  <c r="T20" i="1"/>
  <c r="T25" s="1"/>
  <c r="Z7" i="9"/>
  <c r="Z10" s="1"/>
  <c r="Z13"/>
  <c r="T19"/>
  <c r="T23" s="1"/>
  <c r="Z26"/>
  <c r="Z30" s="1"/>
  <c r="N52"/>
  <c r="T19" i="7"/>
  <c r="L7"/>
  <c r="L11" s="1"/>
  <c r="T21"/>
  <c r="T24" s="1"/>
  <c r="T7" i="6"/>
  <c r="T10" s="1"/>
  <c r="Z16" i="9"/>
  <c r="L7" i="8"/>
  <c r="L10" s="1"/>
  <c r="P7"/>
  <c r="P10" s="1"/>
  <c r="H13"/>
  <c r="H16" s="1"/>
  <c r="H25"/>
  <c r="H29" s="1"/>
  <c r="T25"/>
  <c r="Z51" i="9"/>
  <c r="N7"/>
  <c r="N10" s="1"/>
  <c r="H7"/>
  <c r="H10" s="1"/>
  <c r="T7"/>
  <c r="T11" s="1"/>
  <c r="N13"/>
  <c r="N16" s="1"/>
  <c r="AF13"/>
  <c r="AF16" s="1"/>
  <c r="T13"/>
  <c r="Z19"/>
  <c r="Z23" s="1"/>
  <c r="N19"/>
  <c r="H26"/>
  <c r="H30" s="1"/>
  <c r="T26"/>
  <c r="Z39"/>
  <c r="Z42" s="1"/>
  <c r="Z54"/>
  <c r="Z59" s="1"/>
  <c r="P31" i="7"/>
  <c r="T29" i="6"/>
  <c r="L30"/>
  <c r="X27" i="7"/>
  <c r="X30" s="1"/>
  <c r="L35" i="8"/>
  <c r="T32"/>
  <c r="T35" s="1"/>
  <c r="L30" i="1"/>
  <c r="N51" i="9"/>
  <c r="L14" i="7"/>
  <c r="P19" s="1"/>
  <c r="L21"/>
  <c r="L24" s="1"/>
  <c r="T17" i="8"/>
  <c r="T16"/>
  <c r="T23"/>
  <c r="T22"/>
  <c r="L31" i="1"/>
  <c r="H30"/>
  <c r="T30"/>
  <c r="T16" i="9"/>
  <c r="T52"/>
  <c r="T51"/>
  <c r="L16" i="8"/>
  <c r="L18" i="6"/>
  <c r="P24"/>
  <c r="L23"/>
  <c r="P29"/>
  <c r="P11" i="7"/>
  <c r="L31"/>
  <c r="L30" i="8"/>
  <c r="Z37" i="9"/>
  <c r="Z36"/>
  <c r="T37"/>
  <c r="X13" i="6"/>
  <c r="X17" s="1"/>
  <c r="T18" i="7"/>
  <c r="X27" i="1"/>
  <c r="X30" s="1"/>
  <c r="AF19" i="9"/>
  <c r="AF23" s="1"/>
  <c r="T7" i="1"/>
  <c r="V15" s="1"/>
  <c r="T14" s="1"/>
  <c r="X21" i="7"/>
  <c r="X24" s="1"/>
  <c r="H39" i="9"/>
  <c r="H42" s="1"/>
  <c r="T39"/>
  <c r="T42" s="1"/>
  <c r="T25" i="7"/>
  <c r="X7" i="6"/>
  <c r="X10" s="1"/>
  <c r="X13" i="8"/>
  <c r="X16" s="1"/>
  <c r="J15" i="1"/>
  <c r="H14" s="1"/>
  <c r="H17" s="1"/>
  <c r="H11"/>
  <c r="J19" i="10"/>
  <c r="Z8" i="8" s="1"/>
  <c r="X7" s="1"/>
  <c r="X10" s="1"/>
  <c r="V8"/>
  <c r="T7" s="1"/>
  <c r="R15" i="1"/>
  <c r="P14" s="1"/>
  <c r="P12"/>
  <c r="P11"/>
  <c r="N15"/>
  <c r="L14" s="1"/>
  <c r="L12"/>
  <c r="L11"/>
  <c r="F31" i="10"/>
  <c r="J21" i="1" s="1"/>
  <c r="H20" s="1"/>
  <c r="H24" s="1"/>
  <c r="J27" i="10"/>
  <c r="AH55" i="9"/>
  <c r="AF54" s="1"/>
  <c r="AF58" s="1"/>
  <c r="Z14" i="7"/>
  <c r="X14" s="1"/>
  <c r="X18" s="1"/>
  <c r="Z20" i="8"/>
  <c r="X19" s="1"/>
  <c r="X22" s="1"/>
  <c r="Z7" i="1"/>
  <c r="L19" i="7"/>
  <c r="AH48" i="9"/>
  <c r="AF47" s="1"/>
  <c r="AF51" s="1"/>
  <c r="Z7" i="7"/>
  <c r="X7" s="1"/>
  <c r="X11" s="1"/>
  <c r="T31" l="1"/>
  <c r="N31" i="9"/>
  <c r="N58"/>
  <c r="N59"/>
  <c r="N37"/>
  <c r="L18" i="7"/>
  <c r="T24" i="6"/>
  <c r="L12" i="7"/>
  <c r="T31" i="9"/>
  <c r="N24"/>
  <c r="P31" i="1"/>
  <c r="P30" i="6"/>
  <c r="T17"/>
  <c r="T31" i="1"/>
  <c r="P17" i="8"/>
  <c r="P30" i="7"/>
  <c r="T30" i="9"/>
  <c r="Z11"/>
  <c r="P30" i="8"/>
  <c r="T11" i="6"/>
  <c r="Z24" i="9"/>
  <c r="T30" i="8"/>
  <c r="P11" i="6"/>
  <c r="T10" i="9"/>
  <c r="L22" i="8"/>
  <c r="T29"/>
  <c r="P36"/>
  <c r="N23" i="9"/>
  <c r="N43"/>
  <c r="T11" i="7"/>
  <c r="L24" i="6"/>
  <c r="T30"/>
  <c r="Z58" i="9"/>
  <c r="L23" i="8"/>
  <c r="Z31" i="9"/>
  <c r="P25" i="7"/>
  <c r="L17" i="6"/>
  <c r="L17" i="8"/>
  <c r="N11" i="9"/>
  <c r="N17"/>
  <c r="Z17"/>
  <c r="L25" i="7"/>
  <c r="T24" i="9"/>
  <c r="T17"/>
  <c r="L11" i="6"/>
  <c r="L11" i="8"/>
  <c r="P35"/>
  <c r="P11"/>
  <c r="T24" i="1"/>
  <c r="T12"/>
  <c r="P12" i="7"/>
  <c r="T36" i="8"/>
  <c r="P25" i="1"/>
  <c r="T11"/>
  <c r="Z43" i="9"/>
  <c r="L25" i="1"/>
  <c r="T43" i="9"/>
  <c r="Z8" i="1"/>
  <c r="X7" s="1"/>
  <c r="J31" i="10"/>
  <c r="Z33" i="8"/>
  <c r="L18" i="1"/>
  <c r="L17"/>
  <c r="T11" i="8"/>
  <c r="T10"/>
  <c r="P18" i="1"/>
  <c r="P17"/>
  <c r="T18"/>
  <c r="T17"/>
  <c r="Z21" l="1"/>
  <c r="X20" s="1"/>
  <c r="X24" s="1"/>
  <c r="Z15"/>
  <c r="X14" s="1"/>
  <c r="X17" s="1"/>
  <c r="X11"/>
</calcChain>
</file>

<file path=xl/comments1.xml><?xml version="1.0" encoding="utf-8"?>
<comments xmlns="http://schemas.openxmlformats.org/spreadsheetml/2006/main">
  <authors>
    <author>Francoise</author>
  </authors>
  <commentList>
    <comment ref="C7" authorId="0">
      <text>
        <r>
          <rPr>
            <sz val="9"/>
            <color indexed="81"/>
            <rFont val="Tahoma"/>
            <charset val="1"/>
          </rPr>
          <t xml:space="preserve">
A liquidity ratio that measures a company's ability to pay short-term obligations.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Francoise:</t>
        </r>
        <r>
          <rPr>
            <sz val="9"/>
            <color indexed="81"/>
            <rFont val="Tahoma"/>
            <charset val="1"/>
          </rPr>
          <t xml:space="preserve">
The quick ratio measures a company's ability to meet its short-term obligations with its most liquid assets. The higher the quick ratio, the better the position of the company.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Francoise:</t>
        </r>
        <r>
          <rPr>
            <sz val="9"/>
            <color indexed="81"/>
            <rFont val="Tahoma"/>
            <charset val="1"/>
          </rPr>
          <t xml:space="preserve">
El % de activo corriente que me queda luego de hacer frente a los pasivos corriente.</t>
        </r>
      </text>
    </comment>
    <comment ref="C26" authorId="0">
      <text>
        <r>
          <rPr>
            <sz val="9"/>
            <color indexed="81"/>
            <rFont val="Tahoma"/>
            <charset val="1"/>
          </rPr>
          <t xml:space="preserve">
Cuanto puedo depender de mi inventario para pagar mis deudas.
</t>
        </r>
      </text>
    </comment>
    <comment ref="C33" authorId="0">
      <text>
        <r>
          <rPr>
            <sz val="9"/>
            <color indexed="81"/>
            <rFont val="Tahoma"/>
            <charset val="1"/>
          </rPr>
          <t xml:space="preserve">how quickly, the company can repay its short-term debt. A strong cash ratio is useful to creditors when deciding how much debt, if any, they would be willing to extend to the asking party. </t>
        </r>
      </text>
    </comment>
  </commentList>
</comments>
</file>

<file path=xl/sharedStrings.xml><?xml version="1.0" encoding="utf-8"?>
<sst xmlns="http://schemas.openxmlformats.org/spreadsheetml/2006/main" count="409" uniqueCount="113">
  <si>
    <t>Total Assets</t>
  </si>
  <si>
    <t>Ratio Analysis</t>
  </si>
  <si>
    <t>Liquidity Ratios</t>
  </si>
  <si>
    <t>Current Assets</t>
  </si>
  <si>
    <t>Current Liabilities</t>
  </si>
  <si>
    <t>Definition:</t>
  </si>
  <si>
    <t>Current Ratio</t>
  </si>
  <si>
    <t>=</t>
  </si>
  <si>
    <t>Quick Ratio</t>
  </si>
  <si>
    <t>Net Working Capital Ratio</t>
  </si>
  <si>
    <t>Inventory</t>
  </si>
  <si>
    <t>Profitability Ratios</t>
  </si>
  <si>
    <t>Net Income</t>
  </si>
  <si>
    <t>Debt Ratios</t>
  </si>
  <si>
    <t>Market Ratios</t>
  </si>
  <si>
    <t>Owners' Equity</t>
  </si>
  <si>
    <t>Cash Ratio</t>
  </si>
  <si>
    <t>Debt/Equity Ratio</t>
  </si>
  <si>
    <t>Operating Ratio</t>
  </si>
  <si>
    <t>Payout Ratio</t>
  </si>
  <si>
    <t>Total Loan</t>
  </si>
  <si>
    <t>Total Liabilities</t>
  </si>
  <si>
    <t>Operating Expenses</t>
  </si>
  <si>
    <t>Operating Income</t>
  </si>
  <si>
    <t>Dividends Paid</t>
  </si>
  <si>
    <t>Fixed Assets</t>
  </si>
  <si>
    <t>-</t>
  </si>
  <si>
    <t>Total Sales</t>
  </si>
  <si>
    <t>Asset Ratios</t>
  </si>
  <si>
    <t>Average Inventory</t>
  </si>
  <si>
    <t>Earnings per Share</t>
  </si>
  <si>
    <t>Q2</t>
  </si>
  <si>
    <t>Annual</t>
  </si>
  <si>
    <t>Variance</t>
  </si>
  <si>
    <t>Industry Average</t>
  </si>
  <si>
    <t>Quarter Growth/Decline</t>
  </si>
  <si>
    <t>Quarterly Growth/Decline</t>
  </si>
  <si>
    <t>Input Worksheet</t>
  </si>
  <si>
    <t>Line Item</t>
  </si>
  <si>
    <t>Average Total Assets</t>
  </si>
  <si>
    <t>Marketing Expense</t>
  </si>
  <si>
    <t>Average Owners' Equity</t>
  </si>
  <si>
    <t>Current assets</t>
  </si>
  <si>
    <t>Fixed assets</t>
  </si>
  <si>
    <t>Total assets</t>
  </si>
  <si>
    <t>Average total assets</t>
  </si>
  <si>
    <t>Cash and cash equivalents</t>
  </si>
  <si>
    <t>Current liabilities</t>
  </si>
  <si>
    <t>Average inventory</t>
  </si>
  <si>
    <t>Value of collateral or property</t>
  </si>
  <si>
    <t>Total liabilities</t>
  </si>
  <si>
    <t>Total loan</t>
  </si>
  <si>
    <t xml:space="preserve">Operating expenses </t>
  </si>
  <si>
    <t>Net income</t>
  </si>
  <si>
    <t>Operating income</t>
  </si>
  <si>
    <t>Total sales</t>
  </si>
  <si>
    <t>Earnings before interest and taxes</t>
  </si>
  <si>
    <t>Average number of common shares</t>
  </si>
  <si>
    <t>Cash flow per share</t>
  </si>
  <si>
    <t>Dividends paid</t>
  </si>
  <si>
    <t>Cash and Cash Equivalents</t>
  </si>
  <si>
    <t>Value of Collateral or Property</t>
  </si>
  <si>
    <t>Earnings Before Interest and Taxes</t>
  </si>
  <si>
    <t>Average Number of Common Shares</t>
  </si>
  <si>
    <t>Cash Flow per Share</t>
  </si>
  <si>
    <t>Current Assets – Inventory</t>
  </si>
  <si>
    <t>Current Assets – Current Liabilities</t>
  </si>
  <si>
    <t>Beginning of Year</t>
  </si>
  <si>
    <t>Number of common shares</t>
  </si>
  <si>
    <t>Interest expense</t>
  </si>
  <si>
    <t>Market price per share</t>
  </si>
  <si>
    <t>Cash flow</t>
  </si>
  <si>
    <t>Advertising expense</t>
  </si>
  <si>
    <t>Marketing expense</t>
  </si>
  <si>
    <t>Interest Expense</t>
  </si>
  <si>
    <t>Market Price per Share</t>
  </si>
  <si>
    <t>Advertising Expense</t>
  </si>
  <si>
    <t>Advertising Expense to Sales Ratio</t>
  </si>
  <si>
    <t>to Sales Ratio</t>
  </si>
  <si>
    <t>Current Liabilities to Inventory Ratio</t>
  </si>
  <si>
    <t>Inventory Turnover Ratio</t>
  </si>
  <si>
    <t>Fixed Assets Turnover Ratio</t>
  </si>
  <si>
    <t>Total Assets Ratio</t>
  </si>
  <si>
    <t>Asset to Equity Ratio</t>
  </si>
  <si>
    <t>Return on Assets Ratio</t>
  </si>
  <si>
    <t>Return on Equity Ratio</t>
  </si>
  <si>
    <t>Profit Margin Ratio</t>
  </si>
  <si>
    <t>Basic Earnings Power Ratio</t>
  </si>
  <si>
    <t>Earnings per Share Ratio</t>
  </si>
  <si>
    <t>Total Debt Ratio</t>
  </si>
  <si>
    <t>Interest Coverage Ratio</t>
  </si>
  <si>
    <t>Loan to Value Ratio</t>
  </si>
  <si>
    <t>(EPS) Ratio</t>
  </si>
  <si>
    <t>Price to Earnings Ratio</t>
  </si>
  <si>
    <t>Price to Cash Flow Ratio</t>
  </si>
  <si>
    <t>Owners' equity</t>
  </si>
  <si>
    <t>Average owners' equity</t>
  </si>
  <si>
    <t>The following calculations can be used for any expense line item or grouping of expense line items:</t>
  </si>
  <si>
    <t>August 2009</t>
  </si>
  <si>
    <t>May 29, 2010</t>
  </si>
  <si>
    <t>August 28, 2010</t>
  </si>
  <si>
    <t>February 27, 2010</t>
  </si>
  <si>
    <t>November 28, 2009</t>
  </si>
  <si>
    <t>Peer media</t>
  </si>
  <si>
    <t>msn</t>
  </si>
  <si>
    <t xml:space="preserve"> </t>
  </si>
  <si>
    <t>Research in Apple inc.</t>
  </si>
  <si>
    <t>Research in Apple Inc</t>
  </si>
  <si>
    <t>Research in Apple, Inc</t>
  </si>
  <si>
    <t>Q2 (FY11)</t>
  </si>
  <si>
    <t>Q3 (FY11)</t>
  </si>
  <si>
    <t>Q4 (FY11)</t>
  </si>
  <si>
    <t>Q1 (FY12)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</si>
</sst>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0_);[Red]\(0.00\)"/>
    <numFmt numFmtId="167" formatCode="mm/dd/yy"/>
    <numFmt numFmtId="168" formatCode="0.000"/>
  </numFmts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1"/>
      <name val="Arial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dotted">
        <color indexed="22"/>
      </bottom>
      <diagonal/>
    </border>
    <border>
      <left style="thin">
        <color indexed="22"/>
      </left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/>
      <top/>
      <bottom style="dotted">
        <color indexed="22"/>
      </bottom>
      <diagonal/>
    </border>
    <border>
      <left/>
      <right/>
      <top style="dotted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thin">
        <color indexed="22"/>
      </bottom>
      <diagonal/>
    </border>
    <border>
      <left style="thin">
        <color indexed="22"/>
      </left>
      <right/>
      <top style="dotted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/>
      <top style="thin">
        <color indexed="22"/>
      </top>
      <bottom/>
      <diagonal/>
    </border>
    <border>
      <left style="dashed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dotted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dotted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</borders>
  <cellStyleXfs count="6">
    <xf numFmtId="0" fontId="0" fillId="0" borderId="0"/>
    <xf numFmtId="9" fontId="1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2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38" fontId="5" fillId="2" borderId="0" xfId="0" applyNumberFormat="1" applyFont="1" applyFill="1" applyBorder="1" applyAlignment="1">
      <alignment horizontal="center"/>
    </xf>
    <xf numFmtId="6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/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8" fontId="4" fillId="3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right"/>
    </xf>
    <xf numFmtId="3" fontId="13" fillId="2" borderId="9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164" fontId="13" fillId="3" borderId="3" xfId="0" applyNumberFormat="1" applyFont="1" applyFill="1" applyBorder="1" applyAlignment="1">
      <alignment horizontal="right"/>
    </xf>
    <xf numFmtId="0" fontId="10" fillId="2" borderId="12" xfId="0" applyFont="1" applyFill="1" applyBorder="1"/>
    <xf numFmtId="3" fontId="13" fillId="2" borderId="13" xfId="0" applyNumberFormat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 horizontal="right"/>
    </xf>
    <xf numFmtId="164" fontId="13" fillId="3" borderId="12" xfId="0" applyNumberFormat="1" applyFont="1" applyFill="1" applyBorder="1" applyAlignment="1">
      <alignment horizontal="right"/>
    </xf>
    <xf numFmtId="0" fontId="10" fillId="2" borderId="11" xfId="0" applyFont="1" applyFill="1" applyBorder="1"/>
    <xf numFmtId="0" fontId="10" fillId="2" borderId="9" xfId="0" applyFont="1" applyFill="1" applyBorder="1"/>
    <xf numFmtId="0" fontId="10" fillId="2" borderId="14" xfId="0" applyFont="1" applyFill="1" applyBorder="1"/>
    <xf numFmtId="166" fontId="5" fillId="2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0" fillId="2" borderId="15" xfId="0" applyFill="1" applyBorder="1"/>
    <xf numFmtId="0" fontId="7" fillId="2" borderId="15" xfId="0" applyFont="1" applyFill="1" applyBorder="1" applyAlignment="1">
      <alignment horizontal="left"/>
    </xf>
    <xf numFmtId="0" fontId="5" fillId="2" borderId="15" xfId="0" applyFont="1" applyFill="1" applyBorder="1"/>
    <xf numFmtId="0" fontId="0" fillId="2" borderId="16" xfId="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166" fontId="4" fillId="2" borderId="16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6" fontId="4" fillId="3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/>
    <xf numFmtId="0" fontId="0" fillId="2" borderId="17" xfId="0" applyFill="1" applyBorder="1"/>
    <xf numFmtId="0" fontId="5" fillId="2" borderId="18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0" fillId="0" borderId="18" xfId="0" applyBorder="1" applyAlignment="1"/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5" fillId="2" borderId="20" xfId="0" applyFont="1" applyFill="1" applyBorder="1"/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/>
    <xf numFmtId="0" fontId="0" fillId="2" borderId="21" xfId="0" applyFill="1" applyBorder="1"/>
    <xf numFmtId="0" fontId="2" fillId="2" borderId="0" xfId="0" applyFont="1" applyFill="1" applyBorder="1" applyAlignment="1">
      <alignment horizontal="right"/>
    </xf>
    <xf numFmtId="0" fontId="2" fillId="2" borderId="15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right" vertical="top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9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3" xfId="0" applyFont="1" applyFill="1" applyBorder="1"/>
    <xf numFmtId="166" fontId="5" fillId="2" borderId="20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/>
    <xf numFmtId="0" fontId="5" fillId="2" borderId="0" xfId="0" quotePrefix="1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20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164" fontId="5" fillId="2" borderId="20" xfId="0" applyNumberFormat="1" applyFont="1" applyFill="1" applyBorder="1" applyAlignment="1">
      <alignment horizontal="right"/>
    </xf>
    <xf numFmtId="164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 wrapText="1"/>
    </xf>
    <xf numFmtId="0" fontId="5" fillId="2" borderId="22" xfId="0" applyFont="1" applyFill="1" applyBorder="1"/>
    <xf numFmtId="164" fontId="2" fillId="2" borderId="28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/>
    <xf numFmtId="0" fontId="5" fillId="0" borderId="0" xfId="0" applyFont="1" applyFill="1"/>
    <xf numFmtId="0" fontId="5" fillId="2" borderId="22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166" fontId="5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24" xfId="0" applyFont="1" applyFill="1" applyBorder="1"/>
    <xf numFmtId="164" fontId="2" fillId="5" borderId="18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8" xfId="0" applyFont="1" applyFill="1" applyBorder="1"/>
    <xf numFmtId="0" fontId="5" fillId="5" borderId="15" xfId="0" applyFont="1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166" fontId="4" fillId="5" borderId="0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right"/>
    </xf>
    <xf numFmtId="0" fontId="0" fillId="2" borderId="27" xfId="0" applyFill="1" applyBorder="1"/>
    <xf numFmtId="0" fontId="0" fillId="2" borderId="24" xfId="0" applyFill="1" applyBorder="1" applyAlignment="1">
      <alignment horizontal="center"/>
    </xf>
    <xf numFmtId="0" fontId="0" fillId="2" borderId="24" xfId="0" applyFill="1" applyBorder="1"/>
    <xf numFmtId="0" fontId="5" fillId="2" borderId="22" xfId="0" quotePrefix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5" fillId="2" borderId="25" xfId="0" applyFont="1" applyFill="1" applyBorder="1" applyAlignment="1">
      <alignment horizontal="left"/>
    </xf>
    <xf numFmtId="0" fontId="0" fillId="2" borderId="22" xfId="0" applyFill="1" applyBorder="1" applyAlignment="1">
      <alignment horizontal="right"/>
    </xf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3" fontId="13" fillId="3" borderId="8" xfId="0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right"/>
    </xf>
    <xf numFmtId="4" fontId="13" fillId="2" borderId="8" xfId="0" applyNumberFormat="1" applyFont="1" applyFill="1" applyBorder="1" applyAlignment="1">
      <alignment horizontal="right"/>
    </xf>
    <xf numFmtId="4" fontId="13" fillId="2" borderId="9" xfId="0" applyNumberFormat="1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4" fontId="13" fillId="3" borderId="8" xfId="0" applyNumberFormat="1" applyFont="1" applyFill="1" applyBorder="1" applyAlignment="1">
      <alignment horizontal="right"/>
    </xf>
    <xf numFmtId="165" fontId="13" fillId="3" borderId="8" xfId="0" applyNumberFormat="1" applyFont="1" applyFill="1" applyBorder="1" applyAlignment="1">
      <alignment horizontal="right"/>
    </xf>
    <xf numFmtId="0" fontId="10" fillId="2" borderId="29" xfId="0" applyFont="1" applyFill="1" applyBorder="1"/>
    <xf numFmtId="0" fontId="10" fillId="2" borderId="30" xfId="0" applyFont="1" applyFill="1" applyBorder="1"/>
    <xf numFmtId="0" fontId="10" fillId="2" borderId="31" xfId="0" applyFont="1" applyFill="1" applyBorder="1"/>
    <xf numFmtId="3" fontId="13" fillId="2" borderId="32" xfId="0" applyNumberFormat="1" applyFont="1" applyFill="1" applyBorder="1" applyAlignment="1">
      <alignment horizontal="right"/>
    </xf>
    <xf numFmtId="3" fontId="13" fillId="2" borderId="29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0" xfId="0" applyFont="1" applyFill="1" applyBorder="1"/>
    <xf numFmtId="0" fontId="10" fillId="2" borderId="15" xfId="0" applyFont="1" applyFill="1" applyBorder="1"/>
    <xf numFmtId="3" fontId="13" fillId="2" borderId="33" xfId="0" applyNumberFormat="1" applyFont="1" applyFill="1" applyBorder="1" applyAlignment="1">
      <alignment horizontal="right"/>
    </xf>
    <xf numFmtId="3" fontId="13" fillId="2" borderId="21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164" fontId="13" fillId="2" borderId="10" xfId="0" applyNumberFormat="1" applyFont="1" applyFill="1" applyBorder="1" applyAlignment="1">
      <alignment horizontal="right"/>
    </xf>
    <xf numFmtId="164" fontId="13" fillId="2" borderId="8" xfId="0" applyNumberFormat="1" applyFont="1" applyFill="1" applyBorder="1" applyAlignment="1">
      <alignment horizontal="right"/>
    </xf>
    <xf numFmtId="14" fontId="3" fillId="2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center" wrapText="1"/>
    </xf>
    <xf numFmtId="0" fontId="13" fillId="2" borderId="9" xfId="0" applyFont="1" applyFill="1" applyBorder="1"/>
    <xf numFmtId="9" fontId="0" fillId="2" borderId="0" xfId="1" applyFont="1" applyFill="1" applyBorder="1"/>
    <xf numFmtId="9" fontId="0" fillId="2" borderId="16" xfId="1" applyFont="1" applyFill="1" applyBorder="1"/>
    <xf numFmtId="168" fontId="5" fillId="2" borderId="21" xfId="0" applyNumberFormat="1" applyFont="1" applyFill="1" applyBorder="1"/>
    <xf numFmtId="166" fontId="2" fillId="0" borderId="0" xfId="0" applyNumberFormat="1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5" fillId="0" borderId="0" xfId="3"/>
    <xf numFmtId="0" fontId="5" fillId="0" borderId="0" xfId="3" applyFont="1"/>
    <xf numFmtId="0" fontId="18" fillId="0" borderId="0" xfId="3" applyFont="1"/>
    <xf numFmtId="0" fontId="19" fillId="0" borderId="0" xfId="3" applyFont="1"/>
    <xf numFmtId="0" fontId="18" fillId="0" borderId="0" xfId="2" applyFont="1"/>
    <xf numFmtId="0" fontId="11" fillId="4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164" fontId="12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top" wrapText="1"/>
    </xf>
    <xf numFmtId="0" fontId="12" fillId="4" borderId="0" xfId="0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57149</xdr:rowOff>
    </xdr:from>
    <xdr:to>
      <xdr:col>7</xdr:col>
      <xdr:colOff>552450</xdr:colOff>
      <xdr:row>13</xdr:row>
      <xdr:rowOff>123825</xdr:rowOff>
    </xdr:to>
    <xdr:sp macro="" textlink="">
      <xdr:nvSpPr>
        <xdr:cNvPr id="2" name="TextBox 1"/>
        <xdr:cNvSpPr txBox="1"/>
      </xdr:nvSpPr>
      <xdr:spPr>
        <a:xfrm>
          <a:off x="133350" y="219074"/>
          <a:ext cx="4953000" cy="2009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Using the financial ratios, plot the quarterly data and use regression analysis to examine the data by adding a linear trendline to the graphs. Construct graphs and describe the trends for the five ratio categories  that are included. Use the following spread sheet (worksheet #2-7) to document your work. Use current information from Apple , Inc  through  their investors website  to document your work .  Use another worksheet  or  Microsoft Word for your regression graphs and trend analysis for each category.  Use Q2FY11-Q4FY11 and Q1FY12 for your analysis.</a:t>
          </a:r>
        </a:p>
        <a:p>
          <a:r>
            <a:rPr lang="en-US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	****Hints --Information on worksheets #2-7 needs to be modified  but keep  in this format. Google "Apple Investor". Once at the website and click on "Request Info" for quarterly info.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7:BD76"/>
  <sheetViews>
    <sheetView tabSelected="1" workbookViewId="0">
      <selection activeCell="B37" sqref="A1:B37"/>
    </sheetView>
  </sheetViews>
  <sheetFormatPr defaultColWidth="5" defaultRowHeight="12.75"/>
  <cols>
    <col min="1" max="2" width="10.7109375" style="211" bestFit="1" customWidth="1"/>
    <col min="3" max="3" width="9.140625" style="211" customWidth="1"/>
    <col min="4" max="4" width="10" style="211" bestFit="1" customWidth="1"/>
    <col min="5" max="14" width="9.140625" style="211" customWidth="1"/>
    <col min="15" max="15" width="13.5703125" style="211" customWidth="1"/>
    <col min="16" max="16" width="9.140625" style="211" customWidth="1"/>
    <col min="17" max="17" width="13" style="211" customWidth="1"/>
    <col min="18" max="254" width="9.140625" style="211" customWidth="1"/>
    <col min="255" max="255" width="6.140625" style="211" bestFit="1" customWidth="1"/>
    <col min="256" max="16384" width="5" style="211"/>
  </cols>
  <sheetData>
    <row r="67" spans="1:56" ht="15">
      <c r="A67" s="215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</row>
    <row r="68" spans="1:56" ht="15">
      <c r="A68" s="215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</row>
    <row r="69" spans="1:56" ht="15">
      <c r="A69" s="215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</row>
    <row r="70" spans="1:56" ht="15">
      <c r="A70" s="215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</row>
    <row r="71" spans="1:56" ht="15">
      <c r="A71" s="215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</row>
    <row r="72" spans="1:56" ht="15">
      <c r="A72" s="215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</row>
    <row r="73" spans="1:56" ht="15">
      <c r="A73" s="215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</row>
    <row r="74" spans="1:56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</row>
    <row r="75" spans="1:56" ht="15">
      <c r="A75" s="214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</row>
    <row r="76" spans="1:56" ht="15">
      <c r="A76" s="213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</row>
  </sheetData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K44"/>
  <sheetViews>
    <sheetView showGridLines="0" workbookViewId="0">
      <selection activeCell="F15" sqref="F15:I15"/>
    </sheetView>
  </sheetViews>
  <sheetFormatPr defaultColWidth="9.140625" defaultRowHeight="12.75"/>
  <cols>
    <col min="1" max="1" width="3.28515625" style="4" customWidth="1"/>
    <col min="2" max="2" width="18" style="4" customWidth="1"/>
    <col min="3" max="3" width="7.140625" style="4" customWidth="1"/>
    <col min="4" max="4" width="6" style="4" customWidth="1"/>
    <col min="5" max="9" width="11.7109375" style="6" customWidth="1"/>
    <col min="10" max="10" width="15" style="4" customWidth="1"/>
    <col min="11" max="16384" width="9.140625" style="4"/>
  </cols>
  <sheetData>
    <row r="1" spans="1:11" ht="15.75">
      <c r="B1" s="3" t="s">
        <v>106</v>
      </c>
    </row>
    <row r="2" spans="1:11" ht="15.75">
      <c r="B2" s="3" t="s">
        <v>1</v>
      </c>
    </row>
    <row r="3" spans="1:11" ht="15.75">
      <c r="B3" s="3" t="s">
        <v>37</v>
      </c>
      <c r="K3" s="1"/>
    </row>
    <row r="4" spans="1:11" ht="15.75">
      <c r="B4" s="201">
        <v>41000</v>
      </c>
      <c r="K4" s="1"/>
    </row>
    <row r="5" spans="1:11" ht="15">
      <c r="B5" s="50"/>
      <c r="K5" s="1"/>
    </row>
    <row r="6" spans="1:11">
      <c r="B6" s="143"/>
      <c r="K6" s="1"/>
    </row>
    <row r="7" spans="1:11">
      <c r="B7" s="143"/>
      <c r="K7" s="1"/>
    </row>
    <row r="8" spans="1:11" ht="25.5" customHeight="1">
      <c r="B8" s="216" t="s">
        <v>38</v>
      </c>
      <c r="C8" s="216"/>
      <c r="D8" s="216"/>
      <c r="E8" s="216"/>
      <c r="F8" s="174" t="s">
        <v>67</v>
      </c>
      <c r="G8"/>
      <c r="H8"/>
      <c r="I8"/>
      <c r="J8"/>
      <c r="K8" s="1"/>
    </row>
    <row r="9" spans="1:11" ht="14.25">
      <c r="B9" s="68" t="s">
        <v>10</v>
      </c>
      <c r="C9" s="54"/>
      <c r="D9" s="54"/>
      <c r="E9" s="55"/>
      <c r="F9" s="199">
        <v>572761</v>
      </c>
      <c r="G9" s="202" t="s">
        <v>98</v>
      </c>
      <c r="H9"/>
      <c r="I9"/>
      <c r="J9"/>
      <c r="K9" s="1"/>
    </row>
    <row r="10" spans="1:11" ht="14.25">
      <c r="B10" s="69" t="s">
        <v>44</v>
      </c>
      <c r="C10" s="51"/>
      <c r="D10" s="51"/>
      <c r="E10" s="52"/>
      <c r="F10" s="200">
        <v>9224434</v>
      </c>
      <c r="G10"/>
      <c r="H10"/>
      <c r="I10"/>
      <c r="J10"/>
      <c r="K10" s="1"/>
    </row>
    <row r="11" spans="1:11" ht="14.25">
      <c r="B11" s="69" t="s">
        <v>95</v>
      </c>
      <c r="C11" s="51"/>
      <c r="D11" s="51"/>
      <c r="E11" s="52"/>
      <c r="F11" s="200">
        <v>6986620</v>
      </c>
      <c r="G11"/>
      <c r="H11"/>
      <c r="I11"/>
      <c r="J11"/>
      <c r="K11" s="1"/>
    </row>
    <row r="12" spans="1:11" ht="14.25">
      <c r="B12" s="70" t="s">
        <v>68</v>
      </c>
      <c r="C12" s="64"/>
      <c r="D12" s="64"/>
      <c r="E12" s="53"/>
      <c r="F12" s="65">
        <v>568219</v>
      </c>
      <c r="G12"/>
      <c r="H12"/>
      <c r="I12"/>
      <c r="J12"/>
      <c r="K12" s="1"/>
    </row>
    <row r="13" spans="1:11">
      <c r="B13" s="143"/>
      <c r="K13" s="1"/>
    </row>
    <row r="14" spans="1:11" s="48" customFormat="1" ht="26.25">
      <c r="A14" s="47"/>
      <c r="E14" s="49"/>
      <c r="F14" s="203" t="s">
        <v>102</v>
      </c>
      <c r="G14" s="203" t="s">
        <v>101</v>
      </c>
      <c r="H14" s="203" t="s">
        <v>99</v>
      </c>
      <c r="I14" s="203" t="s">
        <v>100</v>
      </c>
    </row>
    <row r="15" spans="1:11" s="36" customFormat="1" ht="21.75" customHeight="1">
      <c r="B15" s="216" t="s">
        <v>38</v>
      </c>
      <c r="C15" s="216"/>
      <c r="D15" s="216"/>
      <c r="E15" s="216"/>
      <c r="F15" s="210" t="s">
        <v>109</v>
      </c>
      <c r="G15" s="210" t="s">
        <v>110</v>
      </c>
      <c r="H15" s="210" t="s">
        <v>111</v>
      </c>
      <c r="I15" s="210" t="s">
        <v>112</v>
      </c>
      <c r="J15" s="56" t="s">
        <v>32</v>
      </c>
    </row>
    <row r="16" spans="1:11" ht="14.25">
      <c r="B16" s="68" t="s">
        <v>42</v>
      </c>
      <c r="C16" s="54"/>
      <c r="D16" s="54"/>
      <c r="E16" s="55"/>
      <c r="F16" s="61">
        <v>5573900</v>
      </c>
      <c r="G16" s="61">
        <v>5812656</v>
      </c>
      <c r="H16" s="61">
        <v>6227616</v>
      </c>
      <c r="I16" s="62">
        <v>5979076</v>
      </c>
      <c r="J16" s="58">
        <f>+I16</f>
        <v>5979076</v>
      </c>
    </row>
    <row r="17" spans="2:11" ht="14.25">
      <c r="B17" s="69" t="s">
        <v>43</v>
      </c>
      <c r="C17" s="51"/>
      <c r="D17" s="51"/>
      <c r="E17" s="52"/>
      <c r="F17" s="59">
        <v>1843760</v>
      </c>
      <c r="G17" s="59">
        <v>1956581</v>
      </c>
      <c r="H17" s="59">
        <v>2075489</v>
      </c>
      <c r="I17" s="60">
        <v>2169271</v>
      </c>
      <c r="J17" s="63">
        <f>+I17</f>
        <v>2169271</v>
      </c>
      <c r="K17" s="4" t="s">
        <v>105</v>
      </c>
    </row>
    <row r="18" spans="2:11" ht="14.25">
      <c r="B18" s="69" t="s">
        <v>44</v>
      </c>
      <c r="C18" s="51"/>
      <c r="D18" s="51"/>
      <c r="E18" s="52"/>
      <c r="F18" s="173">
        <f>F16+F17</f>
        <v>7417660</v>
      </c>
      <c r="G18" s="173">
        <f>G16+G17</f>
        <v>7769237</v>
      </c>
      <c r="H18" s="173">
        <f>H16+H17</f>
        <v>8303105</v>
      </c>
      <c r="I18" s="173">
        <f>I16+I17</f>
        <v>8148347</v>
      </c>
      <c r="J18" s="175">
        <f>I18</f>
        <v>8148347</v>
      </c>
    </row>
    <row r="19" spans="2:11" ht="14.25">
      <c r="B19" s="69" t="s">
        <v>45</v>
      </c>
      <c r="C19" s="51"/>
      <c r="D19" s="51"/>
      <c r="E19" s="52"/>
      <c r="F19" s="173">
        <f>AVERAGE($F$10,F18)</f>
        <v>8321047</v>
      </c>
      <c r="G19" s="173">
        <f>AVERAGE($F$10,G18)</f>
        <v>8496835.5</v>
      </c>
      <c r="H19" s="173">
        <f>AVERAGE($F$10,H18)</f>
        <v>8763769.5</v>
      </c>
      <c r="I19" s="173">
        <f>AVERAGE($F$10,I18)</f>
        <v>8686390.5</v>
      </c>
      <c r="J19" s="175">
        <f t="shared" ref="J19:J28" si="0">I19</f>
        <v>8686390.5</v>
      </c>
    </row>
    <row r="20" spans="2:11" ht="14.25">
      <c r="B20" s="69" t="s">
        <v>46</v>
      </c>
      <c r="C20" s="51"/>
      <c r="D20" s="51"/>
      <c r="E20" s="52"/>
      <c r="F20" s="59">
        <v>1286309</v>
      </c>
      <c r="G20" s="59">
        <v>1550861</v>
      </c>
      <c r="H20" s="59">
        <v>1850199</v>
      </c>
      <c r="I20" s="60">
        <v>1152084</v>
      </c>
      <c r="J20" s="175">
        <f t="shared" si="0"/>
        <v>1152084</v>
      </c>
    </row>
    <row r="21" spans="2:11" ht="14.25">
      <c r="B21" s="69" t="s">
        <v>10</v>
      </c>
      <c r="C21" s="51"/>
      <c r="D21" s="51"/>
      <c r="E21" s="52"/>
      <c r="F21" s="59">
        <v>612787</v>
      </c>
      <c r="G21" s="59">
        <v>621611</v>
      </c>
      <c r="H21" s="59">
        <v>555720</v>
      </c>
      <c r="I21" s="60">
        <v>645267</v>
      </c>
      <c r="J21" s="175">
        <f t="shared" si="0"/>
        <v>645267</v>
      </c>
    </row>
    <row r="22" spans="2:11" ht="14.25">
      <c r="B22" s="69" t="s">
        <v>48</v>
      </c>
      <c r="C22" s="51"/>
      <c r="D22" s="51"/>
      <c r="E22" s="52"/>
      <c r="F22" s="173">
        <f>AVERAGE($F$9,F21)</f>
        <v>592774</v>
      </c>
      <c r="G22" s="173">
        <f>AVERAGE($F$9,G21)</f>
        <v>597186</v>
      </c>
      <c r="H22" s="173">
        <f>AVERAGE($F$9,H21)</f>
        <v>564240.5</v>
      </c>
      <c r="I22" s="173">
        <f>AVERAGE($F$9,I21)</f>
        <v>609014</v>
      </c>
      <c r="J22" s="175">
        <f t="shared" si="0"/>
        <v>609014</v>
      </c>
    </row>
    <row r="23" spans="2:11" ht="14.25">
      <c r="B23" s="69" t="s">
        <v>47</v>
      </c>
      <c r="C23" s="51"/>
      <c r="D23" s="51"/>
      <c r="E23" s="52"/>
      <c r="F23" s="59">
        <v>2752376</v>
      </c>
      <c r="G23" s="59">
        <v>2431777</v>
      </c>
      <c r="H23" s="59">
        <v>2520558</v>
      </c>
      <c r="I23" s="60">
        <v>3017800</v>
      </c>
      <c r="J23" s="175">
        <f t="shared" si="0"/>
        <v>3017800</v>
      </c>
    </row>
    <row r="24" spans="2:11" ht="14.25">
      <c r="B24" s="69" t="s">
        <v>50</v>
      </c>
      <c r="C24" s="51"/>
      <c r="D24" s="51"/>
      <c r="E24" s="52"/>
      <c r="F24" s="59">
        <v>2883992</v>
      </c>
      <c r="G24" s="59">
        <v>2601746</v>
      </c>
      <c r="H24" s="59">
        <v>2684092</v>
      </c>
      <c r="I24" s="60">
        <v>3225480</v>
      </c>
      <c r="J24" s="175">
        <f t="shared" si="0"/>
        <v>3225480</v>
      </c>
    </row>
    <row r="25" spans="2:11" ht="14.25">
      <c r="B25" s="69" t="s">
        <v>95</v>
      </c>
      <c r="C25" s="51"/>
      <c r="D25" s="51"/>
      <c r="E25" s="52"/>
      <c r="F25" s="59">
        <v>6820491</v>
      </c>
      <c r="G25" s="59">
        <v>7602663</v>
      </c>
      <c r="H25" s="59">
        <v>7998572</v>
      </c>
      <c r="I25" s="60">
        <v>7213770</v>
      </c>
      <c r="J25" s="175">
        <f t="shared" si="0"/>
        <v>7213770</v>
      </c>
    </row>
    <row r="26" spans="2:11" ht="14.25">
      <c r="B26" s="69" t="s">
        <v>68</v>
      </c>
      <c r="C26" s="51"/>
      <c r="D26" s="51"/>
      <c r="E26" s="52"/>
      <c r="F26" s="59">
        <v>556913</v>
      </c>
      <c r="G26" s="59">
        <v>557328</v>
      </c>
      <c r="H26" s="59">
        <v>552468</v>
      </c>
      <c r="I26" s="60">
        <v>524463</v>
      </c>
      <c r="J26" s="173">
        <f t="shared" si="0"/>
        <v>524463</v>
      </c>
    </row>
    <row r="27" spans="2:11" ht="14.25">
      <c r="B27" s="69" t="s">
        <v>57</v>
      </c>
      <c r="C27" s="51"/>
      <c r="D27" s="51"/>
      <c r="E27" s="52"/>
      <c r="F27" s="173">
        <f>AVERAGE($F$12,F26)</f>
        <v>562566</v>
      </c>
      <c r="G27" s="173">
        <f>AVERAGE($F$12,G26)</f>
        <v>562773.5</v>
      </c>
      <c r="H27" s="173">
        <f>AVERAGE($F$12,H26)</f>
        <v>560343.5</v>
      </c>
      <c r="I27" s="173">
        <f>AVERAGE($F$12,I26)</f>
        <v>546341</v>
      </c>
      <c r="J27" s="173">
        <f t="shared" si="0"/>
        <v>546341</v>
      </c>
    </row>
    <row r="28" spans="2:11" ht="14.25">
      <c r="B28" s="69" t="s">
        <v>96</v>
      </c>
      <c r="C28" s="51"/>
      <c r="D28" s="51"/>
      <c r="E28" s="52"/>
      <c r="F28" s="173">
        <f>AVERAGE($F$11,F25)</f>
        <v>6903555.5</v>
      </c>
      <c r="G28" s="173">
        <f>AVERAGE($F$11,G25)</f>
        <v>7294641.5</v>
      </c>
      <c r="H28" s="173">
        <f>AVERAGE($F$11,H25)</f>
        <v>7492596</v>
      </c>
      <c r="I28" s="173">
        <f>AVERAGE($F$11,I25)</f>
        <v>7100195</v>
      </c>
      <c r="J28" s="175">
        <f t="shared" si="0"/>
        <v>7100195</v>
      </c>
    </row>
    <row r="29" spans="2:11" ht="14.25">
      <c r="B29" s="69" t="s">
        <v>70</v>
      </c>
      <c r="C29" s="51"/>
      <c r="D29" s="51"/>
      <c r="E29" s="52"/>
      <c r="F29" s="176">
        <v>57.89</v>
      </c>
      <c r="G29" s="176">
        <v>70.88</v>
      </c>
      <c r="H29" s="176">
        <v>60.69</v>
      </c>
      <c r="I29" s="177">
        <v>42.84</v>
      </c>
      <c r="J29" s="178">
        <f>+I29</f>
        <v>42.84</v>
      </c>
    </row>
    <row r="30" spans="2:11" ht="14.25">
      <c r="B30" s="69" t="s">
        <v>71</v>
      </c>
      <c r="C30" s="51"/>
      <c r="D30" s="51"/>
      <c r="E30" s="52"/>
      <c r="F30" s="59">
        <v>2263523</v>
      </c>
      <c r="G30" s="59">
        <v>3034874</v>
      </c>
      <c r="H30" s="59">
        <v>1123460</v>
      </c>
      <c r="I30" s="60">
        <v>2031693</v>
      </c>
      <c r="J30" s="63">
        <f>SUM(F30:I30)</f>
        <v>8453550</v>
      </c>
    </row>
    <row r="31" spans="2:11" ht="14.25">
      <c r="B31" s="69" t="s">
        <v>58</v>
      </c>
      <c r="C31" s="51"/>
      <c r="D31" s="51"/>
      <c r="E31" s="52"/>
      <c r="F31" s="179">
        <f>F30/F27</f>
        <v>4.0235687901508443</v>
      </c>
      <c r="G31" s="179">
        <f>G30/G27</f>
        <v>5.3927095003584924</v>
      </c>
      <c r="H31" s="179">
        <f>H30/H27</f>
        <v>2.0049487501862697</v>
      </c>
      <c r="I31" s="179">
        <f>I30/I27</f>
        <v>3.71872694892018</v>
      </c>
      <c r="J31" s="180">
        <f>J30/J27</f>
        <v>15.473028749444028</v>
      </c>
    </row>
    <row r="32" spans="2:11" ht="14.25">
      <c r="B32" s="69" t="s">
        <v>59</v>
      </c>
      <c r="C32" s="51"/>
      <c r="D32" s="51"/>
      <c r="E32" s="52"/>
      <c r="F32" s="59">
        <v>0</v>
      </c>
      <c r="G32" s="59">
        <v>0</v>
      </c>
      <c r="H32" s="59">
        <v>0</v>
      </c>
      <c r="I32" s="60">
        <v>0</v>
      </c>
      <c r="J32" s="63">
        <f>SUM(F32:I32)</f>
        <v>0</v>
      </c>
    </row>
    <row r="33" spans="2:10" ht="14.25">
      <c r="B33" s="189"/>
      <c r="C33" s="190"/>
      <c r="D33" s="190"/>
      <c r="E33" s="191"/>
      <c r="F33" s="192"/>
      <c r="G33" s="192"/>
      <c r="H33" s="192"/>
      <c r="I33" s="193"/>
      <c r="J33" s="194"/>
    </row>
    <row r="34" spans="2:10" ht="14.25">
      <c r="B34" s="181" t="s">
        <v>55</v>
      </c>
      <c r="C34" s="182"/>
      <c r="D34" s="182"/>
      <c r="E34" s="183"/>
      <c r="F34" s="184">
        <v>3924310</v>
      </c>
      <c r="G34" s="184">
        <v>4079712</v>
      </c>
      <c r="H34" s="184">
        <v>4235393</v>
      </c>
      <c r="I34" s="185">
        <v>4621335</v>
      </c>
      <c r="J34" s="63">
        <f t="shared" ref="J34:J41" si="1">SUM(F34:I34)</f>
        <v>16860750</v>
      </c>
    </row>
    <row r="35" spans="2:10" ht="14.25">
      <c r="B35" s="204" t="s">
        <v>52</v>
      </c>
      <c r="C35" s="51"/>
      <c r="D35" s="51"/>
      <c r="E35" s="52"/>
      <c r="F35" s="59">
        <f>2249055+791175</f>
        <v>3040230</v>
      </c>
      <c r="G35" s="59">
        <f>2216622+851346</f>
        <v>3067968</v>
      </c>
      <c r="H35" s="59">
        <f>2312077+864589</f>
        <v>3176666</v>
      </c>
      <c r="I35" s="60">
        <f>2565769+973579</f>
        <v>3539348</v>
      </c>
      <c r="J35" s="63">
        <f t="shared" si="1"/>
        <v>12824212</v>
      </c>
    </row>
    <row r="36" spans="2:10" ht="14.25">
      <c r="B36" s="69" t="s">
        <v>54</v>
      </c>
      <c r="C36" s="51"/>
      <c r="D36" s="51"/>
      <c r="E36" s="52"/>
      <c r="F36" s="173">
        <f>F34-F35</f>
        <v>884080</v>
      </c>
      <c r="G36" s="173">
        <f>G34-G35</f>
        <v>1011744</v>
      </c>
      <c r="H36" s="173">
        <f>H34-H35</f>
        <v>1058727</v>
      </c>
      <c r="I36" s="173">
        <f>I34-I35</f>
        <v>1081987</v>
      </c>
      <c r="J36" s="63">
        <f t="shared" si="1"/>
        <v>4036538</v>
      </c>
    </row>
    <row r="37" spans="2:10" ht="14.25">
      <c r="B37" s="69" t="s">
        <v>72</v>
      </c>
      <c r="C37" s="51"/>
      <c r="D37" s="51"/>
      <c r="E37" s="52"/>
      <c r="F37" s="59"/>
      <c r="G37" s="59"/>
      <c r="H37" s="59"/>
      <c r="I37" s="60"/>
      <c r="J37" s="63">
        <f t="shared" si="1"/>
        <v>0</v>
      </c>
    </row>
    <row r="38" spans="2:10" ht="14.25">
      <c r="B38" s="69" t="s">
        <v>73</v>
      </c>
      <c r="C38" s="51"/>
      <c r="D38" s="51"/>
      <c r="E38" s="52"/>
      <c r="F38" s="59">
        <v>465717</v>
      </c>
      <c r="G38" s="59">
        <v>497642</v>
      </c>
      <c r="H38" s="59">
        <v>482841</v>
      </c>
      <c r="I38" s="60">
        <v>546077</v>
      </c>
      <c r="J38" s="63">
        <f t="shared" si="1"/>
        <v>1992277</v>
      </c>
    </row>
    <row r="39" spans="2:10" ht="14.25">
      <c r="B39" s="69" t="s">
        <v>56</v>
      </c>
      <c r="C39" s="51"/>
      <c r="D39" s="51"/>
      <c r="E39" s="52"/>
      <c r="F39" s="59">
        <v>890505</v>
      </c>
      <c r="G39" s="59">
        <v>1017198</v>
      </c>
      <c r="H39" s="59">
        <v>1067920</v>
      </c>
      <c r="I39" s="60">
        <v>1088393</v>
      </c>
      <c r="J39" s="63">
        <f t="shared" si="1"/>
        <v>4064016</v>
      </c>
    </row>
    <row r="40" spans="2:10" ht="14.25">
      <c r="B40" s="69" t="s">
        <v>69</v>
      </c>
      <c r="C40" s="51"/>
      <c r="D40" s="51"/>
      <c r="E40" s="52"/>
      <c r="F40" s="59">
        <v>0</v>
      </c>
      <c r="G40" s="59">
        <v>0</v>
      </c>
      <c r="H40" s="59">
        <v>0</v>
      </c>
      <c r="I40" s="60">
        <v>0</v>
      </c>
      <c r="J40" s="63">
        <f t="shared" si="1"/>
        <v>0</v>
      </c>
    </row>
    <row r="41" spans="2:10" ht="14.25">
      <c r="B41" s="69" t="s">
        <v>53</v>
      </c>
      <c r="C41" s="51"/>
      <c r="D41" s="51"/>
      <c r="E41" s="52"/>
      <c r="F41" s="59">
        <v>628371</v>
      </c>
      <c r="G41" s="59">
        <v>710122</v>
      </c>
      <c r="H41" s="59">
        <v>768902</v>
      </c>
      <c r="I41" s="60">
        <v>796704</v>
      </c>
      <c r="J41" s="63">
        <f t="shared" si="1"/>
        <v>2904099</v>
      </c>
    </row>
    <row r="42" spans="2:10">
      <c r="B42" s="195"/>
      <c r="E42" s="196"/>
      <c r="F42" s="197"/>
      <c r="G42" s="197"/>
      <c r="H42" s="197"/>
      <c r="I42" s="197"/>
      <c r="J42" s="198"/>
    </row>
    <row r="43" spans="2:10" ht="14.25">
      <c r="B43" s="69" t="s">
        <v>51</v>
      </c>
      <c r="C43" s="51"/>
      <c r="D43" s="51"/>
      <c r="E43" s="52"/>
      <c r="F43" s="59">
        <v>0</v>
      </c>
      <c r="G43" s="59">
        <v>0</v>
      </c>
      <c r="H43" s="59">
        <v>0</v>
      </c>
      <c r="I43" s="60">
        <v>0</v>
      </c>
      <c r="J43" s="63">
        <f>+I43</f>
        <v>0</v>
      </c>
    </row>
    <row r="44" spans="2:10" ht="14.25">
      <c r="B44" s="70" t="s">
        <v>49</v>
      </c>
      <c r="C44" s="64"/>
      <c r="D44" s="64"/>
      <c r="E44" s="53"/>
      <c r="F44" s="65">
        <v>0</v>
      </c>
      <c r="G44" s="65">
        <v>0</v>
      </c>
      <c r="H44" s="65">
        <v>0</v>
      </c>
      <c r="I44" s="66">
        <v>0</v>
      </c>
      <c r="J44" s="67">
        <f>+I44</f>
        <v>0</v>
      </c>
    </row>
  </sheetData>
  <mergeCells count="2">
    <mergeCell ref="B15:E15"/>
    <mergeCell ref="B8:E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2" orientation="landscape" r:id="rId1"/>
  <headerFooter alignWithMargins="0"/>
  <ignoredErrors>
    <ignoredError sqref="J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AN102"/>
  <sheetViews>
    <sheetView workbookViewId="0">
      <pane xSplit="6" ySplit="4" topLeftCell="G16" activePane="bottomRight" state="frozen"/>
      <selection pane="topRight" activeCell="G1" sqref="G1"/>
      <selection pane="bottomLeft" activeCell="A5" sqref="A5"/>
      <selection pane="bottomRight" activeCell="G4" sqref="G4:L4"/>
    </sheetView>
  </sheetViews>
  <sheetFormatPr defaultColWidth="9.140625" defaultRowHeight="12.75"/>
  <cols>
    <col min="1" max="1" width="3.28515625" style="4" customWidth="1"/>
    <col min="2" max="2" width="5" style="4" customWidth="1"/>
    <col min="3" max="3" width="18.28515625" style="6" customWidth="1"/>
    <col min="4" max="4" width="3.140625" style="6" customWidth="1"/>
    <col min="5" max="5" width="29" style="6" customWidth="1"/>
    <col min="6" max="6" width="4.42578125" style="4" customWidth="1"/>
    <col min="7" max="7" width="2.7109375" style="4" customWidth="1"/>
    <col min="8" max="8" width="8.7109375" style="25" customWidth="1"/>
    <col min="9" max="9" width="3.140625" style="6" customWidth="1"/>
    <col min="10" max="10" width="10.28515625" style="24" customWidth="1"/>
    <col min="11" max="11" width="1.7109375" style="24" customWidth="1"/>
    <col min="12" max="12" width="10.28515625" style="6" customWidth="1"/>
    <col min="13" max="13" width="2.7109375" style="6" customWidth="1"/>
    <col min="14" max="14" width="8.7109375" style="6" customWidth="1"/>
    <col min="15" max="15" width="3.140625" style="6" customWidth="1"/>
    <col min="16" max="16" width="10.28515625" style="6" customWidth="1"/>
    <col min="17" max="17" width="1.7109375" style="6" customWidth="1"/>
    <col min="18" max="18" width="10.28515625" style="4" customWidth="1"/>
    <col min="19" max="19" width="2.7109375" style="4" customWidth="1"/>
    <col min="20" max="20" width="8.7109375" style="4" customWidth="1"/>
    <col min="21" max="21" width="3.140625" style="4" customWidth="1"/>
    <col min="22" max="22" width="10.28515625" style="4" customWidth="1"/>
    <col min="23" max="23" width="1.7109375" style="4" customWidth="1"/>
    <col min="24" max="24" width="10.28515625" style="4" customWidth="1"/>
    <col min="25" max="25" width="2.7109375" style="4" customWidth="1"/>
    <col min="26" max="26" width="8.7109375" style="4" customWidth="1"/>
    <col min="27" max="27" width="3.140625" style="4" customWidth="1"/>
    <col min="28" max="28" width="10.28515625" style="4" customWidth="1"/>
    <col min="29" max="29" width="1.7109375" style="4" customWidth="1"/>
    <col min="30" max="30" width="10.28515625" style="4" customWidth="1"/>
    <col min="31" max="31" width="2.7109375" style="4" customWidth="1"/>
    <col min="32" max="32" width="8.7109375" style="4" customWidth="1"/>
    <col min="33" max="33" width="3.140625" style="4" customWidth="1"/>
    <col min="34" max="34" width="14" style="4" bestFit="1" customWidth="1"/>
    <col min="35" max="35" width="1.7109375" style="4" customWidth="1"/>
    <col min="36" max="36" width="10.28515625" style="4" customWidth="1"/>
    <col min="37" max="38" width="9.28515625" style="4" bestFit="1" customWidth="1"/>
    <col min="39" max="16384" width="9.140625" style="4"/>
  </cols>
  <sheetData>
    <row r="1" spans="1:40" ht="15.75">
      <c r="B1" s="3" t="s">
        <v>107</v>
      </c>
    </row>
    <row r="2" spans="1:40" ht="15.75">
      <c r="B2" s="3" t="s">
        <v>1</v>
      </c>
      <c r="C2" s="2"/>
      <c r="D2" s="2"/>
      <c r="E2" s="2"/>
      <c r="F2" s="2"/>
    </row>
    <row r="3" spans="1:40" ht="13.5" customHeight="1">
      <c r="A3" s="27"/>
      <c r="C3" s="2"/>
      <c r="D3" s="2"/>
      <c r="E3" s="2"/>
      <c r="F3" s="2"/>
    </row>
    <row r="4" spans="1:40" ht="21.75" customHeight="1">
      <c r="B4" s="76" t="s">
        <v>2</v>
      </c>
      <c r="C4" s="57"/>
      <c r="D4" s="57"/>
      <c r="E4" s="57"/>
      <c r="F4" s="57"/>
      <c r="G4" s="220" t="s">
        <v>109</v>
      </c>
      <c r="H4" s="221"/>
      <c r="I4" s="221"/>
      <c r="J4" s="221"/>
      <c r="K4" s="221"/>
      <c r="L4" s="221"/>
      <c r="M4" s="220" t="s">
        <v>110</v>
      </c>
      <c r="N4" s="221"/>
      <c r="O4" s="221"/>
      <c r="P4" s="221" t="s">
        <v>31</v>
      </c>
      <c r="Q4" s="221"/>
      <c r="R4" s="221"/>
      <c r="S4" s="220" t="s">
        <v>111</v>
      </c>
      <c r="T4" s="221"/>
      <c r="U4" s="221"/>
      <c r="V4" s="221"/>
      <c r="W4" s="221"/>
      <c r="X4" s="221"/>
      <c r="Y4" s="220" t="s">
        <v>112</v>
      </c>
      <c r="Z4" s="221"/>
      <c r="AA4" s="221"/>
      <c r="AB4" s="221"/>
      <c r="AC4" s="221"/>
      <c r="AD4" s="221"/>
      <c r="AE4" s="220" t="s">
        <v>32</v>
      </c>
      <c r="AF4" s="221"/>
      <c r="AG4" s="221"/>
      <c r="AH4" s="221"/>
      <c r="AI4" s="221"/>
      <c r="AJ4" s="221"/>
    </row>
    <row r="5" spans="1:40">
      <c r="A5" s="81"/>
      <c r="B5" s="145" t="s">
        <v>5</v>
      </c>
      <c r="C5" s="146"/>
      <c r="D5" s="146"/>
      <c r="E5" s="146"/>
      <c r="F5" s="159"/>
      <c r="G5" s="145"/>
      <c r="H5" s="160"/>
      <c r="I5" s="146"/>
      <c r="J5" s="150"/>
      <c r="K5" s="150"/>
      <c r="L5" s="147"/>
      <c r="M5" s="161"/>
      <c r="N5" s="146"/>
      <c r="O5" s="146"/>
      <c r="P5" s="146"/>
      <c r="Q5" s="146"/>
      <c r="R5" s="153"/>
      <c r="S5" s="157"/>
      <c r="T5" s="153"/>
      <c r="U5" s="153"/>
      <c r="V5" s="153"/>
      <c r="W5" s="153"/>
      <c r="X5" s="153"/>
      <c r="Y5" s="157"/>
      <c r="Z5" s="153"/>
      <c r="AA5" s="153"/>
      <c r="AB5" s="153"/>
      <c r="AC5" s="153"/>
      <c r="AD5" s="153"/>
      <c r="AE5" s="157"/>
      <c r="AF5" s="153"/>
      <c r="AG5" s="153"/>
      <c r="AH5" s="153"/>
      <c r="AI5" s="153"/>
      <c r="AJ5" s="153"/>
      <c r="AK5" s="102"/>
      <c r="AL5" s="5"/>
      <c r="AM5" s="5"/>
      <c r="AN5" s="5"/>
    </row>
    <row r="6" spans="1:40">
      <c r="A6" s="81"/>
      <c r="B6" s="104"/>
      <c r="C6" s="37"/>
      <c r="D6" s="10"/>
      <c r="E6" s="10"/>
      <c r="F6" s="77"/>
      <c r="G6" s="9"/>
      <c r="H6" s="26"/>
      <c r="I6" s="10"/>
      <c r="J6" s="7"/>
      <c r="K6" s="7"/>
      <c r="L6" s="9"/>
      <c r="M6" s="91"/>
      <c r="N6" s="26"/>
      <c r="O6" s="10"/>
      <c r="P6" s="7"/>
      <c r="Q6" s="7"/>
      <c r="R6" s="9"/>
      <c r="S6" s="91"/>
      <c r="T6" s="26"/>
      <c r="U6" s="10"/>
      <c r="V6" s="7"/>
      <c r="W6" s="7"/>
      <c r="X6" s="9"/>
      <c r="Y6" s="91"/>
      <c r="Z6" s="26"/>
      <c r="AA6" s="10"/>
      <c r="AB6" s="7"/>
      <c r="AC6" s="7"/>
      <c r="AD6" s="9"/>
      <c r="AE6" s="91"/>
      <c r="AF6" s="26"/>
      <c r="AG6" s="10"/>
      <c r="AH6" s="7"/>
      <c r="AI6" s="7"/>
      <c r="AJ6" s="9"/>
      <c r="AK6" s="102"/>
      <c r="AL6" s="5"/>
      <c r="AM6" s="5"/>
      <c r="AN6" s="5"/>
    </row>
    <row r="7" spans="1:40">
      <c r="A7" s="81"/>
      <c r="B7" s="38"/>
      <c r="C7" s="37" t="s">
        <v>6</v>
      </c>
      <c r="D7" s="10" t="s">
        <v>7</v>
      </c>
      <c r="E7" s="10" t="s">
        <v>3</v>
      </c>
      <c r="F7" s="77"/>
      <c r="G7" s="9"/>
      <c r="H7" s="23">
        <f>J7/J8</f>
        <v>2.0251230209825981</v>
      </c>
      <c r="I7" s="22" t="s">
        <v>7</v>
      </c>
      <c r="J7" s="32">
        <f>Input!F16</f>
        <v>5573900</v>
      </c>
      <c r="K7" s="7"/>
      <c r="L7" s="9"/>
      <c r="M7" s="91"/>
      <c r="N7" s="23">
        <f>P7/P8</f>
        <v>2.3902915440025958</v>
      </c>
      <c r="O7" s="22" t="s">
        <v>7</v>
      </c>
      <c r="P7" s="32">
        <f>Input!G16</f>
        <v>5812656</v>
      </c>
      <c r="Q7" s="7"/>
      <c r="R7" s="9"/>
      <c r="S7" s="91"/>
      <c r="T7" s="23">
        <f>V7/V8</f>
        <v>2.4707291004610883</v>
      </c>
      <c r="U7" s="22" t="s">
        <v>7</v>
      </c>
      <c r="V7" s="32">
        <f>Input!H16</f>
        <v>6227616</v>
      </c>
      <c r="W7" s="7"/>
      <c r="X7" s="9"/>
      <c r="Y7" s="91"/>
      <c r="Z7" s="23">
        <f>AB7/AB8</f>
        <v>1.9812697991914641</v>
      </c>
      <c r="AA7" s="22" t="s">
        <v>7</v>
      </c>
      <c r="AB7" s="32">
        <f>Input!I16</f>
        <v>5979076</v>
      </c>
      <c r="AC7" s="7"/>
      <c r="AD7" s="9"/>
      <c r="AE7" s="91"/>
      <c r="AF7" s="23">
        <f>AH7/AH8</f>
        <v>1.9812697991914641</v>
      </c>
      <c r="AG7" s="22" t="s">
        <v>7</v>
      </c>
      <c r="AH7" s="32">
        <f>Input!J16</f>
        <v>5979076</v>
      </c>
      <c r="AI7" s="7"/>
      <c r="AJ7" s="9"/>
      <c r="AK7" s="102"/>
      <c r="AL7" s="5"/>
      <c r="AM7" s="5"/>
      <c r="AN7" s="5"/>
    </row>
    <row r="8" spans="1:40">
      <c r="A8" s="81"/>
      <c r="B8" s="38"/>
      <c r="C8" s="38"/>
      <c r="D8" s="2"/>
      <c r="E8" s="20" t="s">
        <v>4</v>
      </c>
      <c r="F8" s="77"/>
      <c r="G8" s="9"/>
      <c r="H8" s="26"/>
      <c r="I8" s="10"/>
      <c r="J8" s="33">
        <f>Input!F23</f>
        <v>2752376</v>
      </c>
      <c r="K8" s="7"/>
      <c r="L8" s="9"/>
      <c r="M8" s="91"/>
      <c r="N8" s="26"/>
      <c r="O8" s="10"/>
      <c r="P8" s="33">
        <f>Input!G23</f>
        <v>2431777</v>
      </c>
      <c r="Q8" s="7"/>
      <c r="R8" s="9"/>
      <c r="S8" s="91"/>
      <c r="T8" s="26"/>
      <c r="U8" s="10"/>
      <c r="V8" s="33">
        <f>Input!H23</f>
        <v>2520558</v>
      </c>
      <c r="W8" s="7"/>
      <c r="X8" s="9"/>
      <c r="Y8" s="91"/>
      <c r="Z8" s="26"/>
      <c r="AA8" s="10"/>
      <c r="AB8" s="33">
        <f>Input!I23</f>
        <v>3017800</v>
      </c>
      <c r="AC8" s="7"/>
      <c r="AD8" s="9"/>
      <c r="AE8" s="91"/>
      <c r="AF8" s="26"/>
      <c r="AG8" s="10"/>
      <c r="AH8" s="33">
        <f>Input!J23</f>
        <v>3017800</v>
      </c>
      <c r="AI8" s="7"/>
      <c r="AJ8" s="9"/>
      <c r="AK8" s="102"/>
      <c r="AL8" s="5"/>
      <c r="AM8" s="5"/>
      <c r="AN8" s="5"/>
    </row>
    <row r="9" spans="1:40">
      <c r="A9" s="81"/>
      <c r="B9" s="37"/>
      <c r="C9" s="38" t="s">
        <v>34</v>
      </c>
      <c r="D9" s="10"/>
      <c r="E9" s="10"/>
      <c r="F9" s="78"/>
      <c r="G9" s="9"/>
      <c r="H9" s="31">
        <f>+$AF$9</f>
        <v>1.5</v>
      </c>
      <c r="I9" s="10"/>
      <c r="J9" s="7"/>
      <c r="K9" s="7"/>
      <c r="L9" s="9"/>
      <c r="M9" s="91"/>
      <c r="N9" s="31">
        <f>+$AF$9</f>
        <v>1.5</v>
      </c>
      <c r="O9" s="10"/>
      <c r="P9" s="7"/>
      <c r="Q9" s="7"/>
      <c r="R9" s="9"/>
      <c r="S9" s="91"/>
      <c r="T9" s="31">
        <f>+$AF$9</f>
        <v>1.5</v>
      </c>
      <c r="U9" s="10"/>
      <c r="V9" s="7"/>
      <c r="W9" s="7"/>
      <c r="X9" s="9"/>
      <c r="Y9" s="91"/>
      <c r="Z9" s="31">
        <f>+$AF$9</f>
        <v>1.5</v>
      </c>
      <c r="AA9" s="10"/>
      <c r="AB9" s="7"/>
      <c r="AC9" s="7"/>
      <c r="AD9" s="9"/>
      <c r="AE9" s="91"/>
      <c r="AF9" s="208">
        <v>1.5</v>
      </c>
      <c r="AG9" s="10"/>
      <c r="AH9" s="7"/>
      <c r="AI9" s="7"/>
      <c r="AJ9" s="9"/>
      <c r="AK9" s="102"/>
      <c r="AL9" s="5"/>
      <c r="AM9" s="5"/>
      <c r="AN9" s="5"/>
    </row>
    <row r="10" spans="1:40">
      <c r="A10" s="79"/>
      <c r="B10" s="38"/>
      <c r="C10" s="38" t="s">
        <v>33</v>
      </c>
      <c r="D10" s="2"/>
      <c r="E10" s="2"/>
      <c r="F10" s="79"/>
      <c r="G10" s="1"/>
      <c r="H10" s="23">
        <f>H7-H9</f>
        <v>0.52512302098259811</v>
      </c>
      <c r="I10" s="2"/>
      <c r="J10" s="7"/>
      <c r="K10" s="7"/>
      <c r="L10" s="2"/>
      <c r="M10" s="92"/>
      <c r="N10" s="23">
        <f>N7-N9</f>
        <v>0.8902915440025958</v>
      </c>
      <c r="O10" s="2"/>
      <c r="P10" s="2"/>
      <c r="Q10" s="2"/>
      <c r="R10" s="1"/>
      <c r="S10" s="98"/>
      <c r="T10" s="23">
        <f>T7-T9</f>
        <v>0.97072910046108829</v>
      </c>
      <c r="U10" s="1"/>
      <c r="V10" s="1"/>
      <c r="W10" s="1"/>
      <c r="X10" s="1"/>
      <c r="Y10" s="98"/>
      <c r="Z10" s="23">
        <f>Z7-Z9</f>
        <v>0.48126979919146406</v>
      </c>
      <c r="AA10" s="1"/>
      <c r="AB10" s="205">
        <f>(AB7-V7)/V7</f>
        <v>-3.9909332881153878E-2</v>
      </c>
      <c r="AC10" s="1"/>
      <c r="AD10" s="1"/>
      <c r="AE10" s="98"/>
      <c r="AF10" s="23">
        <f>AF7-AF9</f>
        <v>0.48126979919146406</v>
      </c>
      <c r="AG10" s="1"/>
      <c r="AH10" s="1"/>
      <c r="AI10" s="1"/>
      <c r="AJ10" s="1"/>
      <c r="AK10" s="103"/>
    </row>
    <row r="11" spans="1:40">
      <c r="A11" s="79"/>
      <c r="B11" s="82"/>
      <c r="C11" s="82" t="s">
        <v>36</v>
      </c>
      <c r="D11" s="83"/>
      <c r="E11" s="83"/>
      <c r="F11" s="90"/>
      <c r="G11" s="84"/>
      <c r="H11" s="85"/>
      <c r="I11" s="83"/>
      <c r="J11" s="86"/>
      <c r="K11" s="86"/>
      <c r="L11" s="83"/>
      <c r="M11" s="93"/>
      <c r="N11" s="87">
        <f>N7-H7</f>
        <v>0.36516852301999769</v>
      </c>
      <c r="O11" s="83"/>
      <c r="P11" s="83"/>
      <c r="Q11" s="83"/>
      <c r="R11" s="84"/>
      <c r="S11" s="99"/>
      <c r="T11" s="87">
        <f>T7-N7</f>
        <v>8.0437556458492487E-2</v>
      </c>
      <c r="U11" s="84"/>
      <c r="V11" s="84"/>
      <c r="W11" s="84"/>
      <c r="X11" s="84"/>
      <c r="Y11" s="99"/>
      <c r="Z11" s="87">
        <f>Z7-T7</f>
        <v>-0.48945930126962423</v>
      </c>
      <c r="AA11" s="84"/>
      <c r="AB11" s="206">
        <f>(AB8-V8)/V8</f>
        <v>0.19727457174165403</v>
      </c>
      <c r="AC11" s="84"/>
      <c r="AD11" s="84"/>
      <c r="AE11" s="99"/>
      <c r="AF11" s="85"/>
      <c r="AG11" s="84"/>
      <c r="AH11" s="84"/>
      <c r="AI11" s="84"/>
      <c r="AJ11" s="84"/>
      <c r="AK11" s="103"/>
    </row>
    <row r="12" spans="1:40">
      <c r="A12" s="79"/>
      <c r="B12" s="38"/>
      <c r="C12" s="38"/>
      <c r="D12" s="2"/>
      <c r="E12" s="2"/>
      <c r="F12" s="79"/>
      <c r="G12" s="1"/>
      <c r="H12" s="26"/>
      <c r="I12" s="2"/>
      <c r="J12" s="7"/>
      <c r="K12" s="7"/>
      <c r="L12" s="2"/>
      <c r="M12" s="92"/>
      <c r="N12" s="2"/>
      <c r="O12" s="2"/>
      <c r="P12" s="2"/>
      <c r="Q12" s="2"/>
      <c r="R12" s="1"/>
      <c r="S12" s="98"/>
      <c r="T12" s="1"/>
      <c r="U12" s="1"/>
      <c r="V12" s="1"/>
      <c r="W12" s="1"/>
      <c r="X12" s="1"/>
      <c r="Y12" s="98"/>
      <c r="Z12" s="1"/>
      <c r="AA12" s="1"/>
      <c r="AB12" s="1"/>
      <c r="AC12" s="1"/>
      <c r="AD12" s="1"/>
      <c r="AE12" s="98"/>
      <c r="AF12" s="1"/>
      <c r="AG12" s="1"/>
      <c r="AH12" s="1"/>
      <c r="AI12" s="1"/>
      <c r="AJ12" s="1"/>
      <c r="AK12" s="103"/>
    </row>
    <row r="13" spans="1:40">
      <c r="A13" s="81"/>
      <c r="B13" s="37"/>
      <c r="C13" s="37" t="s">
        <v>8</v>
      </c>
      <c r="D13" s="10" t="s">
        <v>7</v>
      </c>
      <c r="E13" s="10" t="s">
        <v>65</v>
      </c>
      <c r="F13" s="80"/>
      <c r="G13" s="9"/>
      <c r="H13" s="23">
        <f>(J13-L13)/J14</f>
        <v>1.8024837449534512</v>
      </c>
      <c r="I13" s="10" t="s">
        <v>7</v>
      </c>
      <c r="J13" s="32">
        <f>Input!F16</f>
        <v>5573900</v>
      </c>
      <c r="K13" s="34" t="s">
        <v>26</v>
      </c>
      <c r="L13" s="32">
        <f>Input!F21</f>
        <v>612787</v>
      </c>
      <c r="M13" s="94"/>
      <c r="N13" s="23">
        <f>(P13-R13)/P14</f>
        <v>2.1346714768665054</v>
      </c>
      <c r="O13" s="10" t="s">
        <v>7</v>
      </c>
      <c r="P13" s="32">
        <f>Input!G16</f>
        <v>5812656</v>
      </c>
      <c r="Q13" s="34" t="s">
        <v>26</v>
      </c>
      <c r="R13" s="32">
        <f>Input!G21</f>
        <v>621611</v>
      </c>
      <c r="S13" s="94"/>
      <c r="T13" s="23">
        <f>(V13-X13)/V14</f>
        <v>2.2502541103993638</v>
      </c>
      <c r="U13" s="10" t="s">
        <v>7</v>
      </c>
      <c r="V13" s="32">
        <f>Input!H16</f>
        <v>6227616</v>
      </c>
      <c r="W13" s="34" t="s">
        <v>26</v>
      </c>
      <c r="X13" s="32">
        <f>Input!H21</f>
        <v>555720</v>
      </c>
      <c r="Y13" s="94"/>
      <c r="Z13" s="23">
        <f>(AB13-AD13)/AB14</f>
        <v>1.7674494664987739</v>
      </c>
      <c r="AA13" s="10" t="s">
        <v>7</v>
      </c>
      <c r="AB13" s="32">
        <f>Input!I16</f>
        <v>5979076</v>
      </c>
      <c r="AC13" s="34" t="s">
        <v>26</v>
      </c>
      <c r="AD13" s="32">
        <f>Input!I21</f>
        <v>645267</v>
      </c>
      <c r="AE13" s="94"/>
      <c r="AF13" s="23">
        <f>(AH13-AJ13)/AH14</f>
        <v>1.7674494664987739</v>
      </c>
      <c r="AG13" s="10" t="s">
        <v>7</v>
      </c>
      <c r="AH13" s="32">
        <f>Input!J16</f>
        <v>5979076</v>
      </c>
      <c r="AI13" s="34" t="s">
        <v>26</v>
      </c>
      <c r="AJ13" s="32">
        <f>Input!J21</f>
        <v>645267</v>
      </c>
      <c r="AK13" s="102"/>
      <c r="AL13" s="5"/>
      <c r="AM13" s="5"/>
      <c r="AN13" s="5"/>
    </row>
    <row r="14" spans="1:40">
      <c r="A14" s="81"/>
      <c r="B14" s="37"/>
      <c r="C14" s="37"/>
      <c r="D14" s="10"/>
      <c r="E14" s="20" t="s">
        <v>4</v>
      </c>
      <c r="F14" s="77"/>
      <c r="G14" s="9"/>
      <c r="H14" s="26"/>
      <c r="I14" s="10"/>
      <c r="J14" s="217">
        <f>Input!F23</f>
        <v>2752376</v>
      </c>
      <c r="K14" s="218"/>
      <c r="L14" s="218"/>
      <c r="M14" s="95"/>
      <c r="N14" s="26"/>
      <c r="O14" s="10"/>
      <c r="P14" s="217">
        <f>Input!G23</f>
        <v>2431777</v>
      </c>
      <c r="Q14" s="218"/>
      <c r="R14" s="218"/>
      <c r="S14" s="95"/>
      <c r="T14" s="26"/>
      <c r="U14" s="10"/>
      <c r="V14" s="217">
        <f>Input!H23</f>
        <v>2520558</v>
      </c>
      <c r="W14" s="218"/>
      <c r="X14" s="218"/>
      <c r="Y14" s="95"/>
      <c r="Z14" s="26"/>
      <c r="AA14" s="10"/>
      <c r="AB14" s="217">
        <f>Input!I23</f>
        <v>3017800</v>
      </c>
      <c r="AC14" s="218"/>
      <c r="AD14" s="218"/>
      <c r="AE14" s="95"/>
      <c r="AF14" s="26"/>
      <c r="AG14" s="10"/>
      <c r="AH14" s="217">
        <f>Input!J23</f>
        <v>3017800</v>
      </c>
      <c r="AI14" s="218"/>
      <c r="AJ14" s="218"/>
      <c r="AK14" s="102"/>
      <c r="AL14" s="5"/>
      <c r="AM14" s="5"/>
      <c r="AN14" s="5"/>
    </row>
    <row r="15" spans="1:40">
      <c r="A15" s="81"/>
      <c r="B15" s="37"/>
      <c r="C15" s="38" t="s">
        <v>34</v>
      </c>
      <c r="D15" s="10"/>
      <c r="E15" s="10"/>
      <c r="F15" s="77"/>
      <c r="G15" s="9"/>
      <c r="H15" s="31">
        <f>+$AF$15</f>
        <v>1.4</v>
      </c>
      <c r="I15" s="10"/>
      <c r="J15" s="7"/>
      <c r="K15" s="7"/>
      <c r="L15" s="9"/>
      <c r="M15" s="91"/>
      <c r="N15" s="31">
        <f>+$AF$15</f>
        <v>1.4</v>
      </c>
      <c r="O15" s="10"/>
      <c r="P15" s="7"/>
      <c r="Q15" s="7"/>
      <c r="R15" s="9"/>
      <c r="S15" s="91"/>
      <c r="T15" s="31">
        <f>+$AF$15</f>
        <v>1.4</v>
      </c>
      <c r="U15" s="10"/>
      <c r="V15" s="7"/>
      <c r="W15" s="7"/>
      <c r="X15" s="9"/>
      <c r="Y15" s="91"/>
      <c r="Z15" s="31">
        <f>+$AF$15</f>
        <v>1.4</v>
      </c>
      <c r="AA15" s="10"/>
      <c r="AB15" s="7"/>
      <c r="AC15" s="7"/>
      <c r="AD15" s="9"/>
      <c r="AE15" s="91"/>
      <c r="AF15" s="208">
        <v>1.4</v>
      </c>
      <c r="AG15" s="10"/>
      <c r="AH15" s="7"/>
      <c r="AI15" s="7"/>
      <c r="AJ15" s="9"/>
      <c r="AK15" s="102"/>
      <c r="AL15" s="5"/>
      <c r="AM15" s="5"/>
      <c r="AN15" s="5"/>
    </row>
    <row r="16" spans="1:40">
      <c r="A16" s="81"/>
      <c r="B16" s="37"/>
      <c r="C16" s="38" t="s">
        <v>33</v>
      </c>
      <c r="D16" s="10"/>
      <c r="E16" s="10"/>
      <c r="F16" s="77"/>
      <c r="G16" s="9"/>
      <c r="H16" s="23">
        <f>H13-H15</f>
        <v>0.40248374495345129</v>
      </c>
      <c r="I16" s="2"/>
      <c r="J16" s="7"/>
      <c r="K16" s="7"/>
      <c r="L16" s="2"/>
      <c r="M16" s="92"/>
      <c r="N16" s="23">
        <f>N13-N15</f>
        <v>0.73467147686650547</v>
      </c>
      <c r="O16" s="2"/>
      <c r="P16" s="2"/>
      <c r="Q16" s="2"/>
      <c r="R16" s="1"/>
      <c r="S16" s="98"/>
      <c r="T16" s="23">
        <f>T13-T15</f>
        <v>0.85025411039936394</v>
      </c>
      <c r="U16" s="1"/>
      <c r="V16" s="1"/>
      <c r="W16" s="1"/>
      <c r="X16" s="1"/>
      <c r="Y16" s="98"/>
      <c r="Z16" s="23">
        <f>Z13-Z15</f>
        <v>0.36744946649877397</v>
      </c>
      <c r="AA16" s="1"/>
      <c r="AB16" s="1"/>
      <c r="AC16" s="1"/>
      <c r="AD16" s="1"/>
      <c r="AE16" s="98"/>
      <c r="AF16" s="23">
        <f>AF13-AF15</f>
        <v>0.36744946649877397</v>
      </c>
      <c r="AG16" s="10"/>
      <c r="AH16" s="7"/>
      <c r="AI16" s="7"/>
      <c r="AJ16" s="9"/>
      <c r="AK16" s="102"/>
      <c r="AL16" s="5"/>
      <c r="AM16" s="5"/>
      <c r="AN16" s="5"/>
    </row>
    <row r="17" spans="1:40">
      <c r="A17" s="81"/>
      <c r="B17" s="82"/>
      <c r="C17" s="82" t="s">
        <v>36</v>
      </c>
      <c r="D17" s="83"/>
      <c r="E17" s="83"/>
      <c r="F17" s="90"/>
      <c r="G17" s="84"/>
      <c r="H17" s="85"/>
      <c r="I17" s="83"/>
      <c r="J17" s="86"/>
      <c r="K17" s="86"/>
      <c r="L17" s="83"/>
      <c r="M17" s="93"/>
      <c r="N17" s="87">
        <f>N13-H13</f>
        <v>0.33218773191305417</v>
      </c>
      <c r="O17" s="83"/>
      <c r="P17" s="83"/>
      <c r="Q17" s="83"/>
      <c r="R17" s="84"/>
      <c r="S17" s="99"/>
      <c r="T17" s="87">
        <f>T13-N13</f>
        <v>0.11558263353285847</v>
      </c>
      <c r="U17" s="84"/>
      <c r="V17" s="84"/>
      <c r="W17" s="84"/>
      <c r="X17" s="84"/>
      <c r="Y17" s="99"/>
      <c r="Z17" s="87">
        <f>Z13-T13</f>
        <v>-0.48280464390058997</v>
      </c>
      <c r="AA17" s="84"/>
      <c r="AB17" s="84"/>
      <c r="AC17" s="84"/>
      <c r="AD17" s="84"/>
      <c r="AE17" s="99"/>
      <c r="AF17" s="85"/>
      <c r="AG17" s="88"/>
      <c r="AH17" s="86"/>
      <c r="AI17" s="86"/>
      <c r="AJ17" s="101"/>
      <c r="AK17" s="102"/>
      <c r="AL17" s="5"/>
      <c r="AM17" s="5"/>
      <c r="AN17" s="5"/>
    </row>
    <row r="18" spans="1:40">
      <c r="A18" s="81"/>
      <c r="B18" s="37"/>
      <c r="C18" s="38"/>
      <c r="D18" s="10"/>
      <c r="E18" s="10"/>
      <c r="F18" s="77"/>
      <c r="G18" s="9"/>
      <c r="H18" s="26"/>
      <c r="I18" s="10"/>
      <c r="J18" s="7"/>
      <c r="K18" s="7"/>
      <c r="L18" s="9"/>
      <c r="M18" s="91"/>
      <c r="N18" s="26"/>
      <c r="O18" s="10"/>
      <c r="P18" s="7"/>
      <c r="Q18" s="7"/>
      <c r="R18" s="9"/>
      <c r="S18" s="91"/>
      <c r="T18" s="26"/>
      <c r="U18" s="10"/>
      <c r="V18" s="7"/>
      <c r="W18" s="7"/>
      <c r="X18" s="9"/>
      <c r="Y18" s="91"/>
      <c r="Z18" s="26"/>
      <c r="AA18" s="10"/>
      <c r="AB18" s="7"/>
      <c r="AC18" s="7"/>
      <c r="AD18" s="9"/>
      <c r="AE18" s="91"/>
      <c r="AF18" s="26"/>
      <c r="AG18" s="10"/>
      <c r="AH18" s="7"/>
      <c r="AI18" s="7"/>
      <c r="AJ18" s="9"/>
      <c r="AK18" s="102"/>
      <c r="AL18" s="5"/>
      <c r="AM18" s="5"/>
      <c r="AN18" s="5"/>
    </row>
    <row r="19" spans="1:40">
      <c r="A19" s="81"/>
      <c r="B19" s="37"/>
      <c r="C19" s="219" t="s">
        <v>9</v>
      </c>
      <c r="D19" s="10" t="s">
        <v>7</v>
      </c>
      <c r="E19" s="10" t="s">
        <v>66</v>
      </c>
      <c r="F19" s="77"/>
      <c r="G19" s="9"/>
      <c r="H19" s="23">
        <f>(J19-L19)/J20</f>
        <v>0.38037925707028902</v>
      </c>
      <c r="I19" s="10" t="s">
        <v>7</v>
      </c>
      <c r="J19" s="32">
        <f>Input!F16</f>
        <v>5573900</v>
      </c>
      <c r="K19" s="34" t="s">
        <v>26</v>
      </c>
      <c r="L19" s="34">
        <f>Input!F23</f>
        <v>2752376</v>
      </c>
      <c r="M19" s="94"/>
      <c r="N19" s="23">
        <f>(P19-R19)/P20</f>
        <v>0.43516229457281325</v>
      </c>
      <c r="O19" s="10" t="s">
        <v>7</v>
      </c>
      <c r="P19" s="32">
        <f>Input!G16</f>
        <v>5812656</v>
      </c>
      <c r="Q19" s="34" t="s">
        <v>26</v>
      </c>
      <c r="R19" s="34">
        <f>Input!G23</f>
        <v>2431777</v>
      </c>
      <c r="S19" s="94"/>
      <c r="T19" s="23">
        <f>(V19-X19)/V20</f>
        <v>0.44646647248228222</v>
      </c>
      <c r="U19" s="10" t="s">
        <v>7</v>
      </c>
      <c r="V19" s="32">
        <f>Input!H16</f>
        <v>6227616</v>
      </c>
      <c r="W19" s="34" t="s">
        <v>26</v>
      </c>
      <c r="X19" s="34">
        <f>Input!H23</f>
        <v>2520558</v>
      </c>
      <c r="Y19" s="94"/>
      <c r="Z19" s="23">
        <f>(AB19-AD19)/AB20</f>
        <v>0.36342045816163693</v>
      </c>
      <c r="AA19" s="10" t="s">
        <v>7</v>
      </c>
      <c r="AB19" s="32">
        <f>Input!I16</f>
        <v>5979076</v>
      </c>
      <c r="AC19" s="34" t="s">
        <v>26</v>
      </c>
      <c r="AD19" s="34">
        <f>Input!I23</f>
        <v>3017800</v>
      </c>
      <c r="AE19" s="94"/>
      <c r="AF19" s="23">
        <f>(AH19-AJ19)/AH20</f>
        <v>0.36342045816163693</v>
      </c>
      <c r="AG19" s="10" t="s">
        <v>7</v>
      </c>
      <c r="AH19" s="32">
        <f>Input!J16</f>
        <v>5979076</v>
      </c>
      <c r="AI19" s="34" t="s">
        <v>26</v>
      </c>
      <c r="AJ19" s="34">
        <f>Input!J23</f>
        <v>3017800</v>
      </c>
      <c r="AK19" s="207">
        <f>(23613-15188)/35738</f>
        <v>0.23574346633835133</v>
      </c>
      <c r="AL19" s="5"/>
      <c r="AM19" s="5"/>
      <c r="AN19" s="5"/>
    </row>
    <row r="20" spans="1:40">
      <c r="A20" s="81"/>
      <c r="B20" s="37"/>
      <c r="C20" s="219"/>
      <c r="D20" s="10"/>
      <c r="E20" s="20" t="s">
        <v>0</v>
      </c>
      <c r="F20" s="77"/>
      <c r="G20" s="9"/>
      <c r="H20" s="26"/>
      <c r="I20" s="10"/>
      <c r="J20" s="217">
        <f>Input!F18</f>
        <v>7417660</v>
      </c>
      <c r="K20" s="218"/>
      <c r="L20" s="218"/>
      <c r="M20" s="95"/>
      <c r="N20" s="26"/>
      <c r="O20" s="10"/>
      <c r="P20" s="217">
        <f>Input!G18</f>
        <v>7769237</v>
      </c>
      <c r="Q20" s="218"/>
      <c r="R20" s="218"/>
      <c r="S20" s="95"/>
      <c r="T20" s="26"/>
      <c r="U20" s="10"/>
      <c r="V20" s="217">
        <f>Input!H18</f>
        <v>8303105</v>
      </c>
      <c r="W20" s="218"/>
      <c r="X20" s="218"/>
      <c r="Y20" s="95"/>
      <c r="Z20" s="26"/>
      <c r="AA20" s="10"/>
      <c r="AB20" s="217">
        <f>Input!I18</f>
        <v>8148347</v>
      </c>
      <c r="AC20" s="218"/>
      <c r="AD20" s="218"/>
      <c r="AE20" s="95"/>
      <c r="AF20" s="26"/>
      <c r="AG20" s="10"/>
      <c r="AH20" s="217">
        <f>Input!J18</f>
        <v>8148347</v>
      </c>
      <c r="AI20" s="218"/>
      <c r="AJ20" s="218"/>
      <c r="AK20" s="102"/>
      <c r="AL20" s="5"/>
      <c r="AM20" s="5"/>
      <c r="AN20" s="5"/>
    </row>
    <row r="21" spans="1:40">
      <c r="A21" s="81"/>
      <c r="B21" s="37"/>
      <c r="C21" s="37"/>
      <c r="D21" s="10"/>
      <c r="E21" s="10"/>
      <c r="F21" s="77"/>
      <c r="G21" s="9"/>
      <c r="H21" s="26"/>
      <c r="I21" s="10"/>
      <c r="J21" s="7"/>
      <c r="K21" s="7"/>
      <c r="L21" s="9"/>
      <c r="M21" s="91"/>
      <c r="N21" s="26"/>
      <c r="O21" s="10"/>
      <c r="P21" s="7"/>
      <c r="Q21" s="7"/>
      <c r="R21" s="9"/>
      <c r="S21" s="91"/>
      <c r="T21" s="26"/>
      <c r="U21" s="10"/>
      <c r="V21" s="7"/>
      <c r="W21" s="7"/>
      <c r="X21" s="9"/>
      <c r="Y21" s="91"/>
      <c r="Z21" s="26"/>
      <c r="AA21" s="10"/>
      <c r="AB21" s="7"/>
      <c r="AC21" s="7"/>
      <c r="AD21" s="9"/>
      <c r="AE21" s="91"/>
      <c r="AF21" s="26"/>
      <c r="AG21" s="10"/>
      <c r="AH21" s="7"/>
      <c r="AI21" s="7"/>
      <c r="AJ21" s="9"/>
      <c r="AK21" s="102"/>
      <c r="AL21" s="5"/>
      <c r="AM21" s="5"/>
      <c r="AN21" s="5"/>
    </row>
    <row r="22" spans="1:40">
      <c r="A22" s="81"/>
      <c r="B22" s="37"/>
      <c r="C22" s="38" t="s">
        <v>34</v>
      </c>
      <c r="D22" s="10"/>
      <c r="E22" s="10"/>
      <c r="F22" s="77"/>
      <c r="G22" s="9"/>
      <c r="H22" s="31">
        <f>+$AF$22</f>
        <v>0.23569999999999999</v>
      </c>
      <c r="I22" s="10"/>
      <c r="J22" s="7"/>
      <c r="K22" s="7"/>
      <c r="L22" s="9"/>
      <c r="M22" s="91"/>
      <c r="N22" s="31">
        <f>+$AF$22</f>
        <v>0.23569999999999999</v>
      </c>
      <c r="O22" s="10"/>
      <c r="P22" s="7"/>
      <c r="Q22" s="7"/>
      <c r="R22" s="9"/>
      <c r="S22" s="91"/>
      <c r="T22" s="31">
        <f>+$AF$22</f>
        <v>0.23569999999999999</v>
      </c>
      <c r="U22" s="10"/>
      <c r="V22" s="7"/>
      <c r="W22" s="7"/>
      <c r="X22" s="9"/>
      <c r="Y22" s="91"/>
      <c r="Z22" s="31">
        <f>+$AF$22</f>
        <v>0.23569999999999999</v>
      </c>
      <c r="AA22" s="10"/>
      <c r="AB22" s="7"/>
      <c r="AC22" s="7"/>
      <c r="AD22" s="9"/>
      <c r="AE22" s="91"/>
      <c r="AF22" s="208">
        <v>0.23569999999999999</v>
      </c>
      <c r="AG22" s="10"/>
      <c r="AH22" s="7"/>
      <c r="AI22" s="7"/>
      <c r="AJ22" s="9"/>
      <c r="AK22" s="102"/>
      <c r="AL22" s="5"/>
      <c r="AM22" s="5"/>
      <c r="AN22" s="5"/>
    </row>
    <row r="23" spans="1:40">
      <c r="A23" s="81"/>
      <c r="B23" s="37"/>
      <c r="C23" s="38" t="s">
        <v>33</v>
      </c>
      <c r="D23" s="10"/>
      <c r="E23" s="10"/>
      <c r="F23" s="77"/>
      <c r="G23" s="9"/>
      <c r="H23" s="23">
        <f>H19-H22</f>
        <v>0.14467925707028903</v>
      </c>
      <c r="I23" s="2"/>
      <c r="J23" s="7"/>
      <c r="K23" s="7"/>
      <c r="L23" s="2"/>
      <c r="M23" s="92"/>
      <c r="N23" s="23">
        <f>N19-N22</f>
        <v>0.19946229457281325</v>
      </c>
      <c r="O23" s="2"/>
      <c r="P23" s="2"/>
      <c r="Q23" s="2"/>
      <c r="R23" s="1"/>
      <c r="S23" s="98"/>
      <c r="T23" s="23">
        <f>T19-T22</f>
        <v>0.21076647248228222</v>
      </c>
      <c r="U23" s="1"/>
      <c r="V23" s="1"/>
      <c r="W23" s="1"/>
      <c r="X23" s="1"/>
      <c r="Y23" s="98"/>
      <c r="Z23" s="23">
        <f>Z19-Z22</f>
        <v>0.12772045816163693</v>
      </c>
      <c r="AA23" s="1"/>
      <c r="AB23" s="1"/>
      <c r="AC23" s="1"/>
      <c r="AD23" s="1"/>
      <c r="AE23" s="98"/>
      <c r="AF23" s="23">
        <f>AF19-AF22</f>
        <v>0.12772045816163693</v>
      </c>
      <c r="AG23" s="10"/>
      <c r="AH23" s="7"/>
      <c r="AI23" s="7"/>
      <c r="AJ23" s="9"/>
      <c r="AK23" s="102"/>
      <c r="AL23" s="5"/>
      <c r="AM23" s="5"/>
      <c r="AN23" s="5"/>
    </row>
    <row r="24" spans="1:40">
      <c r="A24" s="81"/>
      <c r="B24" s="82"/>
      <c r="C24" s="82" t="s">
        <v>36</v>
      </c>
      <c r="D24" s="83"/>
      <c r="E24" s="83"/>
      <c r="F24" s="90"/>
      <c r="G24" s="84"/>
      <c r="H24" s="85"/>
      <c r="I24" s="83"/>
      <c r="J24" s="86"/>
      <c r="K24" s="86"/>
      <c r="L24" s="83"/>
      <c r="M24" s="93"/>
      <c r="N24" s="87">
        <f>N19-H19</f>
        <v>5.4783037502524223E-2</v>
      </c>
      <c r="O24" s="83"/>
      <c r="P24" s="83"/>
      <c r="Q24" s="83"/>
      <c r="R24" s="84"/>
      <c r="S24" s="99"/>
      <c r="T24" s="87">
        <f>T19-N19</f>
        <v>1.1304177909468971E-2</v>
      </c>
      <c r="U24" s="84"/>
      <c r="V24" s="84"/>
      <c r="W24" s="84"/>
      <c r="X24" s="84"/>
      <c r="Y24" s="99"/>
      <c r="Z24" s="87">
        <f>Z19-T19</f>
        <v>-8.3046014320645289E-2</v>
      </c>
      <c r="AA24" s="84"/>
      <c r="AB24" s="84"/>
      <c r="AC24" s="84"/>
      <c r="AD24" s="84"/>
      <c r="AE24" s="99"/>
      <c r="AF24" s="85"/>
      <c r="AG24" s="88"/>
      <c r="AH24" s="86"/>
      <c r="AI24" s="86"/>
      <c r="AJ24" s="101"/>
      <c r="AK24" s="102"/>
      <c r="AL24" s="5"/>
      <c r="AM24" s="5"/>
      <c r="AN24" s="5"/>
    </row>
    <row r="25" spans="1:40">
      <c r="A25" s="81"/>
      <c r="B25" s="37"/>
      <c r="C25" s="38"/>
      <c r="D25" s="10"/>
      <c r="E25" s="10"/>
      <c r="F25" s="77"/>
      <c r="G25" s="9"/>
      <c r="H25" s="26"/>
      <c r="I25" s="10"/>
      <c r="J25" s="7"/>
      <c r="K25" s="7"/>
      <c r="L25" s="9"/>
      <c r="M25" s="91"/>
      <c r="N25" s="26"/>
      <c r="O25" s="10"/>
      <c r="P25" s="7"/>
      <c r="Q25" s="7"/>
      <c r="R25" s="9"/>
      <c r="S25" s="91"/>
      <c r="T25" s="26"/>
      <c r="U25" s="10"/>
      <c r="V25" s="7"/>
      <c r="W25" s="7"/>
      <c r="X25" s="9"/>
      <c r="Y25" s="91"/>
      <c r="Z25" s="26"/>
      <c r="AA25" s="10"/>
      <c r="AB25" s="7"/>
      <c r="AC25" s="7"/>
      <c r="AD25" s="9"/>
      <c r="AE25" s="91"/>
      <c r="AF25" s="26"/>
      <c r="AG25" s="10"/>
      <c r="AH25" s="7"/>
      <c r="AI25" s="7"/>
      <c r="AJ25" s="9"/>
      <c r="AK25" s="102"/>
      <c r="AL25" s="5"/>
      <c r="AM25" s="5"/>
      <c r="AN25" s="5"/>
    </row>
    <row r="26" spans="1:40">
      <c r="A26" s="81"/>
      <c r="B26" s="37"/>
      <c r="C26" s="219" t="s">
        <v>79</v>
      </c>
      <c r="D26" s="10" t="s">
        <v>7</v>
      </c>
      <c r="E26" s="10" t="s">
        <v>4</v>
      </c>
      <c r="F26" s="77"/>
      <c r="G26" s="9"/>
      <c r="H26" s="23">
        <f>J26/J27</f>
        <v>4.4915704804442651</v>
      </c>
      <c r="I26" s="10" t="s">
        <v>7</v>
      </c>
      <c r="J26" s="32">
        <f>Input!F23</f>
        <v>2752376</v>
      </c>
      <c r="K26" s="7"/>
      <c r="L26" s="9"/>
      <c r="M26" s="91"/>
      <c r="N26" s="23">
        <f>P26/P27</f>
        <v>3.9120559320861439</v>
      </c>
      <c r="O26" s="10" t="s">
        <v>7</v>
      </c>
      <c r="P26" s="32">
        <f>Input!G23</f>
        <v>2431777</v>
      </c>
      <c r="Q26" s="7"/>
      <c r="R26" s="9"/>
      <c r="S26" s="91"/>
      <c r="T26" s="23">
        <f>V26/V27</f>
        <v>4.5356618440941485</v>
      </c>
      <c r="U26" s="10" t="s">
        <v>7</v>
      </c>
      <c r="V26" s="32">
        <f>Input!H23</f>
        <v>2520558</v>
      </c>
      <c r="W26" s="7"/>
      <c r="X26" s="9"/>
      <c r="Y26" s="91"/>
      <c r="Z26" s="23">
        <f>AB26/AB27</f>
        <v>4.6768237024363559</v>
      </c>
      <c r="AA26" s="10" t="s">
        <v>7</v>
      </c>
      <c r="AB26" s="32">
        <f>Input!I23</f>
        <v>3017800</v>
      </c>
      <c r="AC26" s="7"/>
      <c r="AD26" s="9"/>
      <c r="AE26" s="91"/>
      <c r="AF26" s="23">
        <f>AH26/AH27</f>
        <v>4.6768237024363559</v>
      </c>
      <c r="AG26" s="10" t="s">
        <v>7</v>
      </c>
      <c r="AH26" s="32">
        <f>Input!J23</f>
        <v>3017800</v>
      </c>
      <c r="AI26" s="7"/>
      <c r="AJ26" s="9"/>
      <c r="AK26" s="102">
        <v>15188</v>
      </c>
      <c r="AL26" s="5"/>
      <c r="AM26" s="5"/>
      <c r="AN26" s="5"/>
    </row>
    <row r="27" spans="1:40">
      <c r="A27" s="81"/>
      <c r="B27" s="37"/>
      <c r="C27" s="219"/>
      <c r="D27" s="10"/>
      <c r="E27" s="20" t="s">
        <v>10</v>
      </c>
      <c r="F27" s="77"/>
      <c r="G27" s="9"/>
      <c r="H27" s="26"/>
      <c r="I27" s="10"/>
      <c r="J27" s="33">
        <f>Input!F21</f>
        <v>612787</v>
      </c>
      <c r="K27" s="7"/>
      <c r="L27" s="9"/>
      <c r="M27" s="91"/>
      <c r="N27" s="26"/>
      <c r="O27" s="10"/>
      <c r="P27" s="33">
        <f>Input!G21</f>
        <v>621611</v>
      </c>
      <c r="Q27" s="7"/>
      <c r="R27" s="9"/>
      <c r="S27" s="91"/>
      <c r="T27" s="26"/>
      <c r="U27" s="10"/>
      <c r="V27" s="33">
        <f>Input!H21</f>
        <v>555720</v>
      </c>
      <c r="W27" s="7"/>
      <c r="X27" s="9"/>
      <c r="Y27" s="91"/>
      <c r="Z27" s="26"/>
      <c r="AA27" s="10"/>
      <c r="AB27" s="33">
        <f>Input!I21</f>
        <v>645267</v>
      </c>
      <c r="AC27" s="7"/>
      <c r="AD27" s="9"/>
      <c r="AE27" s="91"/>
      <c r="AF27" s="26"/>
      <c r="AG27" s="10"/>
      <c r="AH27" s="33">
        <f>Input!J21</f>
        <v>645267</v>
      </c>
      <c r="AI27" s="7"/>
      <c r="AJ27" s="9"/>
      <c r="AK27" s="102">
        <v>1865</v>
      </c>
      <c r="AL27" s="5">
        <f>AK26/AK27</f>
        <v>8.1436997319034852</v>
      </c>
      <c r="AM27" s="5"/>
      <c r="AN27" s="5"/>
    </row>
    <row r="28" spans="1:40">
      <c r="A28" s="81"/>
      <c r="B28" s="37"/>
      <c r="C28" s="39"/>
      <c r="D28" s="10"/>
      <c r="E28" s="10"/>
      <c r="F28" s="77"/>
      <c r="G28" s="9"/>
      <c r="H28" s="26"/>
      <c r="I28" s="10"/>
      <c r="J28" s="7"/>
      <c r="K28" s="7"/>
      <c r="L28" s="9"/>
      <c r="M28" s="91"/>
      <c r="N28" s="26"/>
      <c r="O28" s="10"/>
      <c r="P28" s="7"/>
      <c r="Q28" s="7"/>
      <c r="R28" s="9"/>
      <c r="S28" s="91"/>
      <c r="T28" s="26"/>
      <c r="U28" s="10"/>
      <c r="V28" s="7"/>
      <c r="W28" s="7"/>
      <c r="X28" s="9"/>
      <c r="Y28" s="91"/>
      <c r="Z28" s="26"/>
      <c r="AA28" s="10"/>
      <c r="AB28" s="7"/>
      <c r="AC28" s="7"/>
      <c r="AD28" s="9"/>
      <c r="AE28" s="91"/>
      <c r="AF28" s="26"/>
      <c r="AG28" s="10"/>
      <c r="AH28" s="7"/>
      <c r="AI28" s="7"/>
      <c r="AJ28" s="9"/>
      <c r="AK28" s="102"/>
      <c r="AL28" s="5"/>
      <c r="AM28" s="5"/>
      <c r="AN28" s="5"/>
    </row>
    <row r="29" spans="1:40">
      <c r="A29" s="81"/>
      <c r="B29" s="37"/>
      <c r="C29" s="38" t="s">
        <v>34</v>
      </c>
      <c r="D29" s="10"/>
      <c r="E29" s="10"/>
      <c r="F29" s="77"/>
      <c r="G29" s="9"/>
      <c r="H29" s="31">
        <f>+$AF$29</f>
        <v>8.1437000000000008</v>
      </c>
      <c r="I29" s="10"/>
      <c r="J29" s="7"/>
      <c r="K29" s="7"/>
      <c r="L29" s="9"/>
      <c r="M29" s="91"/>
      <c r="N29" s="31">
        <f>+$AF$29</f>
        <v>8.1437000000000008</v>
      </c>
      <c r="O29" s="10"/>
      <c r="P29" s="7"/>
      <c r="Q29" s="7"/>
      <c r="R29" s="9"/>
      <c r="S29" s="91"/>
      <c r="T29" s="31">
        <f>+$AF$29</f>
        <v>8.1437000000000008</v>
      </c>
      <c r="U29" s="10"/>
      <c r="V29" s="7"/>
      <c r="W29" s="7"/>
      <c r="X29" s="9"/>
      <c r="Y29" s="91"/>
      <c r="Z29" s="31">
        <f>+$AF$29</f>
        <v>8.1437000000000008</v>
      </c>
      <c r="AA29" s="10"/>
      <c r="AB29" s="7"/>
      <c r="AC29" s="7"/>
      <c r="AD29" s="9"/>
      <c r="AE29" s="91"/>
      <c r="AF29" s="208">
        <v>8.1437000000000008</v>
      </c>
      <c r="AG29" s="10"/>
      <c r="AH29" s="7"/>
      <c r="AI29" s="7"/>
      <c r="AJ29" s="9"/>
      <c r="AK29" s="102"/>
      <c r="AL29" s="5"/>
      <c r="AM29" s="5"/>
      <c r="AN29" s="5"/>
    </row>
    <row r="30" spans="1:40">
      <c r="A30" s="81"/>
      <c r="B30" s="37"/>
      <c r="C30" s="38" t="s">
        <v>33</v>
      </c>
      <c r="D30" s="10"/>
      <c r="E30" s="10"/>
      <c r="F30" s="77"/>
      <c r="G30" s="9"/>
      <c r="H30" s="23">
        <f>H26-H29</f>
        <v>-3.6521295195557357</v>
      </c>
      <c r="I30" s="2"/>
      <c r="J30" s="7"/>
      <c r="K30" s="7"/>
      <c r="L30" s="2"/>
      <c r="M30" s="92"/>
      <c r="N30" s="23">
        <f>N26-N29</f>
        <v>-4.2316440679138569</v>
      </c>
      <c r="O30" s="2"/>
      <c r="P30" s="2"/>
      <c r="Q30" s="2"/>
      <c r="R30" s="1"/>
      <c r="S30" s="98"/>
      <c r="T30" s="23">
        <f>T26-T29</f>
        <v>-3.6080381559058523</v>
      </c>
      <c r="U30" s="1"/>
      <c r="V30" s="1"/>
      <c r="W30" s="1"/>
      <c r="X30" s="1"/>
      <c r="Y30" s="98"/>
      <c r="Z30" s="23">
        <f>Z26-Z29</f>
        <v>-3.4668762975636449</v>
      </c>
      <c r="AA30" s="1"/>
      <c r="AB30" s="1"/>
      <c r="AC30" s="1"/>
      <c r="AD30" s="1"/>
      <c r="AE30" s="98"/>
      <c r="AF30" s="23">
        <f>AF26-AF29</f>
        <v>-3.4668762975636449</v>
      </c>
      <c r="AG30" s="10"/>
      <c r="AH30" s="7"/>
      <c r="AI30" s="7"/>
      <c r="AJ30" s="9"/>
      <c r="AK30" s="102"/>
      <c r="AL30" s="5"/>
      <c r="AM30" s="5"/>
      <c r="AN30" s="5"/>
    </row>
    <row r="31" spans="1:40">
      <c r="A31" s="81"/>
      <c r="B31" s="82"/>
      <c r="C31" s="82" t="s">
        <v>36</v>
      </c>
      <c r="D31" s="83"/>
      <c r="E31" s="83"/>
      <c r="F31" s="90"/>
      <c r="G31" s="84"/>
      <c r="H31" s="85"/>
      <c r="I31" s="83"/>
      <c r="J31" s="86"/>
      <c r="K31" s="86"/>
      <c r="L31" s="83"/>
      <c r="M31" s="93"/>
      <c r="N31" s="87">
        <f>N26-H26</f>
        <v>-0.57951454835812122</v>
      </c>
      <c r="O31" s="83"/>
      <c r="P31" s="83"/>
      <c r="Q31" s="83"/>
      <c r="R31" s="84"/>
      <c r="S31" s="99"/>
      <c r="T31" s="87">
        <f>T26-N26</f>
        <v>0.62360591200800464</v>
      </c>
      <c r="U31" s="84"/>
      <c r="V31" s="84"/>
      <c r="W31" s="84"/>
      <c r="X31" s="84"/>
      <c r="Y31" s="99"/>
      <c r="Z31" s="87">
        <f>Z26-T26</f>
        <v>0.1411618583422074</v>
      </c>
      <c r="AA31" s="84"/>
      <c r="AB31" s="84"/>
      <c r="AC31" s="84"/>
      <c r="AD31" s="84"/>
      <c r="AE31" s="99"/>
      <c r="AF31" s="85"/>
      <c r="AG31" s="88"/>
      <c r="AH31" s="86"/>
      <c r="AI31" s="86"/>
      <c r="AJ31" s="101"/>
      <c r="AK31" s="102"/>
      <c r="AL31" s="5"/>
      <c r="AM31" s="5"/>
      <c r="AN31" s="5"/>
    </row>
    <row r="32" spans="1:40">
      <c r="A32" s="81"/>
      <c r="B32" s="37"/>
      <c r="C32" s="38"/>
      <c r="D32" s="10"/>
      <c r="E32" s="10"/>
      <c r="F32" s="77"/>
      <c r="G32" s="9"/>
      <c r="H32" s="26"/>
      <c r="I32" s="10"/>
      <c r="J32" s="7"/>
      <c r="K32" s="7"/>
      <c r="L32" s="9"/>
      <c r="M32" s="91"/>
      <c r="N32" s="26"/>
      <c r="O32" s="10"/>
      <c r="P32" s="7"/>
      <c r="Q32" s="7"/>
      <c r="R32" s="9"/>
      <c r="S32" s="91"/>
      <c r="T32" s="26"/>
      <c r="U32" s="10"/>
      <c r="V32" s="7"/>
      <c r="W32" s="7"/>
      <c r="X32" s="9"/>
      <c r="Y32" s="91"/>
      <c r="Z32" s="26"/>
      <c r="AA32" s="10"/>
      <c r="AB32" s="7"/>
      <c r="AC32" s="7"/>
      <c r="AD32" s="9"/>
      <c r="AE32" s="91"/>
      <c r="AF32" s="26"/>
      <c r="AG32" s="10"/>
      <c r="AH32" s="7"/>
      <c r="AI32" s="7"/>
      <c r="AJ32" s="9"/>
      <c r="AK32" s="102"/>
      <c r="AL32" s="5"/>
      <c r="AM32" s="5"/>
      <c r="AN32" s="5"/>
    </row>
    <row r="33" spans="1:40">
      <c r="A33" s="81"/>
      <c r="B33" s="37"/>
      <c r="C33" s="37" t="s">
        <v>16</v>
      </c>
      <c r="D33" s="10" t="s">
        <v>7</v>
      </c>
      <c r="E33" s="10" t="s">
        <v>60</v>
      </c>
      <c r="F33" s="77"/>
      <c r="G33" s="9"/>
      <c r="H33" s="23">
        <f>J33/J34</f>
        <v>0.46734494124349291</v>
      </c>
      <c r="I33" s="10" t="s">
        <v>7</v>
      </c>
      <c r="J33" s="32">
        <f>Input!F20</f>
        <v>1286309</v>
      </c>
      <c r="K33" s="7"/>
      <c r="L33" s="9"/>
      <c r="M33" s="91"/>
      <c r="N33" s="23">
        <f>P33/P34</f>
        <v>0.63774803363959776</v>
      </c>
      <c r="O33" s="10" t="s">
        <v>7</v>
      </c>
      <c r="P33" s="32">
        <f>Input!G20</f>
        <v>1550861</v>
      </c>
      <c r="Q33" s="7"/>
      <c r="R33" s="9"/>
      <c r="S33" s="91"/>
      <c r="T33" s="23">
        <f>V33/V34</f>
        <v>0.73404341419638031</v>
      </c>
      <c r="U33" s="10" t="s">
        <v>7</v>
      </c>
      <c r="V33" s="32">
        <f>Input!H20</f>
        <v>1850199</v>
      </c>
      <c r="W33" s="7"/>
      <c r="X33" s="9"/>
      <c r="Y33" s="91"/>
      <c r="Z33" s="23">
        <f>AB33/AB34</f>
        <v>0.38176287361654188</v>
      </c>
      <c r="AA33" s="10" t="s">
        <v>7</v>
      </c>
      <c r="AB33" s="32">
        <f>Input!I20</f>
        <v>1152084</v>
      </c>
      <c r="AC33" s="7"/>
      <c r="AD33" s="9"/>
      <c r="AE33" s="91"/>
      <c r="AF33" s="23">
        <f>AH33/AH34</f>
        <v>0.38176287361654188</v>
      </c>
      <c r="AG33" s="10" t="s">
        <v>7</v>
      </c>
      <c r="AH33" s="32">
        <f>Input!J20</f>
        <v>1152084</v>
      </c>
      <c r="AI33" s="7"/>
      <c r="AJ33" s="9"/>
      <c r="AK33" s="102"/>
      <c r="AL33" s="5"/>
      <c r="AM33" s="5"/>
      <c r="AN33" s="5"/>
    </row>
    <row r="34" spans="1:40">
      <c r="A34" s="81"/>
      <c r="B34" s="37"/>
      <c r="C34" s="37"/>
      <c r="D34" s="10"/>
      <c r="E34" s="20" t="s">
        <v>4</v>
      </c>
      <c r="F34" s="77"/>
      <c r="G34" s="9"/>
      <c r="H34" s="26"/>
      <c r="I34" s="10"/>
      <c r="J34" s="33">
        <f>Input!F23</f>
        <v>2752376</v>
      </c>
      <c r="K34" s="7"/>
      <c r="L34" s="9"/>
      <c r="M34" s="91"/>
      <c r="N34" s="26"/>
      <c r="O34" s="10"/>
      <c r="P34" s="33">
        <f>Input!G23</f>
        <v>2431777</v>
      </c>
      <c r="Q34" s="7"/>
      <c r="R34" s="9"/>
      <c r="S34" s="91"/>
      <c r="T34" s="26"/>
      <c r="U34" s="10"/>
      <c r="V34" s="33">
        <f>Input!H23</f>
        <v>2520558</v>
      </c>
      <c r="W34" s="7"/>
      <c r="X34" s="9"/>
      <c r="Y34" s="91"/>
      <c r="Z34" s="26"/>
      <c r="AA34" s="10"/>
      <c r="AB34" s="33">
        <f>Input!I23</f>
        <v>3017800</v>
      </c>
      <c r="AC34" s="7"/>
      <c r="AD34" s="9"/>
      <c r="AE34" s="91"/>
      <c r="AF34" s="26"/>
      <c r="AG34" s="10"/>
      <c r="AH34" s="33">
        <f>Input!J23</f>
        <v>3017800</v>
      </c>
      <c r="AI34" s="7"/>
      <c r="AJ34" s="9"/>
      <c r="AK34" s="102"/>
      <c r="AL34" s="5"/>
      <c r="AM34" s="5"/>
      <c r="AN34" s="5"/>
    </row>
    <row r="35" spans="1:40">
      <c r="A35" s="81"/>
      <c r="B35" s="37"/>
      <c r="C35" s="38" t="s">
        <v>34</v>
      </c>
      <c r="D35" s="10"/>
      <c r="E35" s="10"/>
      <c r="F35" s="77"/>
      <c r="G35" s="9"/>
      <c r="H35" s="31">
        <f>+$AF$35</f>
        <v>0.54600000000000004</v>
      </c>
      <c r="I35" s="10"/>
      <c r="J35" s="7"/>
      <c r="K35" s="7"/>
      <c r="L35" s="9"/>
      <c r="M35" s="91"/>
      <c r="N35" s="31">
        <f>+$AF$35</f>
        <v>0.54600000000000004</v>
      </c>
      <c r="O35" s="10"/>
      <c r="P35" s="7"/>
      <c r="Q35" s="7"/>
      <c r="R35" s="9"/>
      <c r="S35" s="91"/>
      <c r="T35" s="31">
        <f>+$AF$35</f>
        <v>0.54600000000000004</v>
      </c>
      <c r="U35" s="10"/>
      <c r="V35" s="7"/>
      <c r="W35" s="7"/>
      <c r="X35" s="9"/>
      <c r="Y35" s="91"/>
      <c r="Z35" s="31">
        <f>+$AF$35</f>
        <v>0.54600000000000004</v>
      </c>
      <c r="AA35" s="10"/>
      <c r="AB35" s="7"/>
      <c r="AC35" s="7"/>
      <c r="AD35" s="9"/>
      <c r="AE35" s="91"/>
      <c r="AF35" s="208">
        <v>0.54600000000000004</v>
      </c>
      <c r="AG35" s="10"/>
      <c r="AH35" s="7"/>
      <c r="AI35" s="7"/>
      <c r="AJ35" s="9"/>
      <c r="AK35" s="102"/>
      <c r="AL35" s="5"/>
      <c r="AM35" s="5"/>
      <c r="AN35" s="5"/>
    </row>
    <row r="36" spans="1:40">
      <c r="A36" s="81"/>
      <c r="B36" s="37"/>
      <c r="C36" s="38" t="s">
        <v>33</v>
      </c>
      <c r="D36" s="10"/>
      <c r="E36" s="10"/>
      <c r="F36" s="77"/>
      <c r="G36" s="9"/>
      <c r="H36" s="23">
        <f>H33-H35</f>
        <v>-7.8655058756507135E-2</v>
      </c>
      <c r="I36" s="2"/>
      <c r="J36" s="7"/>
      <c r="K36" s="7"/>
      <c r="L36" s="2"/>
      <c r="M36" s="92"/>
      <c r="N36" s="23">
        <f>N33-N35</f>
        <v>9.1748033639597715E-2</v>
      </c>
      <c r="O36" s="2"/>
      <c r="P36" s="2"/>
      <c r="Q36" s="2"/>
      <c r="R36" s="1"/>
      <c r="S36" s="98"/>
      <c r="T36" s="23">
        <f>T33-T35</f>
        <v>0.18804341419638027</v>
      </c>
      <c r="U36" s="1"/>
      <c r="V36" s="1"/>
      <c r="W36" s="1"/>
      <c r="X36" s="1"/>
      <c r="Y36" s="98"/>
      <c r="Z36" s="23">
        <f>Z33-Z35</f>
        <v>-0.16423712638345817</v>
      </c>
      <c r="AA36" s="1"/>
      <c r="AB36" s="1"/>
      <c r="AC36" s="1"/>
      <c r="AD36" s="1"/>
      <c r="AE36" s="98"/>
      <c r="AF36" s="23">
        <f>AF33-AF35</f>
        <v>-0.16423712638345817</v>
      </c>
      <c r="AG36" s="10"/>
      <c r="AH36" s="7"/>
      <c r="AI36" s="7"/>
      <c r="AJ36" s="9"/>
      <c r="AK36" s="102"/>
      <c r="AL36" s="5"/>
      <c r="AM36" s="5"/>
      <c r="AN36" s="5"/>
    </row>
    <row r="37" spans="1:40">
      <c r="A37" s="81"/>
      <c r="B37" s="82"/>
      <c r="C37" s="82" t="s">
        <v>36</v>
      </c>
      <c r="D37" s="83"/>
      <c r="E37" s="83"/>
      <c r="F37" s="90"/>
      <c r="G37" s="84"/>
      <c r="H37" s="85"/>
      <c r="I37" s="83"/>
      <c r="J37" s="86"/>
      <c r="K37" s="86"/>
      <c r="L37" s="83"/>
      <c r="M37" s="93"/>
      <c r="N37" s="87">
        <f>N33-H33</f>
        <v>0.17040309239610485</v>
      </c>
      <c r="O37" s="83"/>
      <c r="P37" s="83"/>
      <c r="Q37" s="83"/>
      <c r="R37" s="84"/>
      <c r="S37" s="99"/>
      <c r="T37" s="87">
        <f>T33-N33</f>
        <v>9.629538055678255E-2</v>
      </c>
      <c r="U37" s="84"/>
      <c r="V37" s="84"/>
      <c r="W37" s="84"/>
      <c r="X37" s="84"/>
      <c r="Y37" s="99"/>
      <c r="Z37" s="87">
        <f>Z33-T33</f>
        <v>-0.35228054057983843</v>
      </c>
      <c r="AA37" s="84"/>
      <c r="AB37" s="84"/>
      <c r="AC37" s="84"/>
      <c r="AD37" s="84"/>
      <c r="AE37" s="99"/>
      <c r="AF37" s="85"/>
      <c r="AG37" s="88"/>
      <c r="AH37" s="86"/>
      <c r="AI37" s="86"/>
      <c r="AJ37" s="101"/>
      <c r="AK37" s="102"/>
      <c r="AL37" s="5"/>
      <c r="AM37" s="5"/>
      <c r="AN37" s="5"/>
    </row>
    <row r="38" spans="1:40">
      <c r="A38" s="81"/>
      <c r="B38" s="37"/>
      <c r="C38" s="37"/>
      <c r="D38" s="10"/>
      <c r="E38" s="10"/>
      <c r="F38" s="77"/>
      <c r="G38" s="9"/>
      <c r="H38" s="26"/>
      <c r="I38" s="10"/>
      <c r="J38" s="7"/>
      <c r="K38" s="7"/>
      <c r="L38" s="9"/>
      <c r="M38" s="91"/>
      <c r="N38" s="26"/>
      <c r="O38" s="10"/>
      <c r="P38" s="7"/>
      <c r="Q38" s="7"/>
      <c r="R38" s="9"/>
      <c r="S38" s="91"/>
      <c r="T38" s="26"/>
      <c r="U38" s="10"/>
      <c r="V38" s="7"/>
      <c r="W38" s="7"/>
      <c r="X38" s="9"/>
      <c r="Y38" s="91"/>
      <c r="Z38" s="26"/>
      <c r="AA38" s="10"/>
      <c r="AB38" s="7"/>
      <c r="AC38" s="7"/>
      <c r="AD38" s="9"/>
      <c r="AE38" s="91"/>
      <c r="AF38" s="26"/>
      <c r="AG38" s="10"/>
      <c r="AH38" s="7"/>
      <c r="AI38" s="7"/>
      <c r="AJ38" s="9"/>
      <c r="AK38" s="102"/>
      <c r="AL38" s="5"/>
      <c r="AM38" s="5"/>
      <c r="AN38" s="5"/>
    </row>
    <row r="39" spans="1:40">
      <c r="A39" s="81"/>
      <c r="B39" s="37"/>
      <c r="C39" s="37" t="s">
        <v>18</v>
      </c>
      <c r="D39" s="10" t="s">
        <v>7</v>
      </c>
      <c r="E39" s="10" t="s">
        <v>22</v>
      </c>
      <c r="F39" s="77"/>
      <c r="G39" s="9"/>
      <c r="H39" s="23">
        <f>J39/J40</f>
        <v>3.4388629988236357</v>
      </c>
      <c r="I39" s="10" t="s">
        <v>7</v>
      </c>
      <c r="J39" s="32">
        <f>Input!F35</f>
        <v>3040230</v>
      </c>
      <c r="K39" s="7"/>
      <c r="L39" s="9"/>
      <c r="M39" s="91"/>
      <c r="N39" s="23">
        <f>P39/P40</f>
        <v>3.0323560110067369</v>
      </c>
      <c r="O39" s="10" t="s">
        <v>7</v>
      </c>
      <c r="P39" s="32">
        <f>Input!G35</f>
        <v>3067968</v>
      </c>
      <c r="Q39" s="7"/>
      <c r="R39" s="9"/>
      <c r="S39" s="91"/>
      <c r="T39" s="23">
        <f>V39/V40</f>
        <v>3.0004580973187611</v>
      </c>
      <c r="U39" s="10" t="s">
        <v>7</v>
      </c>
      <c r="V39" s="32">
        <f>Input!H35</f>
        <v>3176666</v>
      </c>
      <c r="W39" s="7"/>
      <c r="X39" s="9"/>
      <c r="Y39" s="91"/>
      <c r="Z39" s="23">
        <f>AB39/AB40</f>
        <v>3.2711557532576641</v>
      </c>
      <c r="AA39" s="10" t="s">
        <v>7</v>
      </c>
      <c r="AB39" s="32">
        <f>Input!I35</f>
        <v>3539348</v>
      </c>
      <c r="AC39" s="7"/>
      <c r="AD39" s="9"/>
      <c r="AE39" s="91"/>
      <c r="AF39" s="23">
        <f>AH39/AH40</f>
        <v>3.1770323975644477</v>
      </c>
      <c r="AG39" s="10" t="s">
        <v>7</v>
      </c>
      <c r="AH39" s="32">
        <f>Input!J35</f>
        <v>12824212</v>
      </c>
      <c r="AI39" s="7"/>
      <c r="AJ39" s="9"/>
      <c r="AK39" s="102">
        <v>39787</v>
      </c>
      <c r="AL39" s="5"/>
      <c r="AM39" s="5"/>
      <c r="AN39" s="5"/>
    </row>
    <row r="40" spans="1:40">
      <c r="A40" s="81"/>
      <c r="B40" s="37"/>
      <c r="C40" s="37"/>
      <c r="D40" s="10"/>
      <c r="E40" s="20" t="s">
        <v>23</v>
      </c>
      <c r="F40" s="77"/>
      <c r="G40" s="9"/>
      <c r="H40" s="26"/>
      <c r="I40" s="10"/>
      <c r="J40" s="33">
        <f>Input!F36</f>
        <v>884080</v>
      </c>
      <c r="K40" s="7"/>
      <c r="L40" s="9"/>
      <c r="M40" s="91"/>
      <c r="N40" s="26"/>
      <c r="O40" s="10"/>
      <c r="P40" s="33">
        <f>Input!G36</f>
        <v>1011744</v>
      </c>
      <c r="Q40" s="7"/>
      <c r="R40" s="9"/>
      <c r="S40" s="91"/>
      <c r="T40" s="26"/>
      <c r="U40" s="10"/>
      <c r="V40" s="33">
        <f>Input!H36</f>
        <v>1058727</v>
      </c>
      <c r="W40" s="7"/>
      <c r="X40" s="9"/>
      <c r="Y40" s="91"/>
      <c r="Z40" s="26"/>
      <c r="AA40" s="10"/>
      <c r="AB40" s="33">
        <f>Input!I36</f>
        <v>1081987</v>
      </c>
      <c r="AC40" s="7"/>
      <c r="AD40" s="9"/>
      <c r="AE40" s="91"/>
      <c r="AF40" s="26"/>
      <c r="AG40" s="10"/>
      <c r="AH40" s="33">
        <f>Input!J36</f>
        <v>4036538</v>
      </c>
      <c r="AI40" s="7"/>
      <c r="AJ40" s="9"/>
      <c r="AK40" s="102">
        <v>1197</v>
      </c>
      <c r="AL40" s="5">
        <f>AK39/AK40</f>
        <v>33.238930659983289</v>
      </c>
      <c r="AM40" s="5"/>
      <c r="AN40" s="5"/>
    </row>
    <row r="41" spans="1:40">
      <c r="A41" s="81"/>
      <c r="B41" s="37"/>
      <c r="C41" s="38" t="s">
        <v>34</v>
      </c>
      <c r="D41" s="10"/>
      <c r="E41" s="10"/>
      <c r="F41" s="77"/>
      <c r="G41" s="9"/>
      <c r="H41" s="31">
        <f>+N41</f>
        <v>33.24</v>
      </c>
      <c r="I41" s="10"/>
      <c r="J41" s="7"/>
      <c r="K41" s="7"/>
      <c r="L41" s="9"/>
      <c r="M41" s="91"/>
      <c r="N41" s="31">
        <f>+T41</f>
        <v>33.24</v>
      </c>
      <c r="O41" s="10"/>
      <c r="P41" s="7"/>
      <c r="Q41" s="7"/>
      <c r="R41" s="9"/>
      <c r="S41" s="91"/>
      <c r="T41" s="31">
        <f>+Z41</f>
        <v>33.24</v>
      </c>
      <c r="U41" s="10"/>
      <c r="V41" s="7"/>
      <c r="W41" s="7"/>
      <c r="X41" s="9"/>
      <c r="Y41" s="91"/>
      <c r="Z41" s="31">
        <f>+AF41</f>
        <v>33.24</v>
      </c>
      <c r="AA41" s="10"/>
      <c r="AB41" s="7"/>
      <c r="AC41" s="7"/>
      <c r="AD41" s="9"/>
      <c r="AE41" s="91"/>
      <c r="AF41" s="208">
        <v>33.24</v>
      </c>
      <c r="AG41" s="10"/>
      <c r="AH41" s="7"/>
      <c r="AI41" s="7"/>
      <c r="AJ41" s="9"/>
      <c r="AK41" s="102"/>
      <c r="AL41" s="5"/>
      <c r="AM41" s="5"/>
      <c r="AN41" s="5"/>
    </row>
    <row r="42" spans="1:40">
      <c r="A42" s="81"/>
      <c r="B42" s="37"/>
      <c r="C42" s="38" t="s">
        <v>33</v>
      </c>
      <c r="D42" s="10"/>
      <c r="E42" s="10"/>
      <c r="F42" s="77"/>
      <c r="G42" s="9"/>
      <c r="H42" s="23">
        <f>H39-H41</f>
        <v>-29.801137001176365</v>
      </c>
      <c r="I42" s="2"/>
      <c r="J42" s="7"/>
      <c r="K42" s="7"/>
      <c r="L42" s="2"/>
      <c r="M42" s="92"/>
      <c r="N42" s="23">
        <f>N39-N41</f>
        <v>-30.207643988993265</v>
      </c>
      <c r="O42" s="2"/>
      <c r="P42" s="2"/>
      <c r="Q42" s="2"/>
      <c r="R42" s="1"/>
      <c r="S42" s="98"/>
      <c r="T42" s="23">
        <f>T39-T41</f>
        <v>-30.239541902681239</v>
      </c>
      <c r="U42" s="1"/>
      <c r="V42" s="1"/>
      <c r="W42" s="1"/>
      <c r="X42" s="1"/>
      <c r="Y42" s="98"/>
      <c r="Z42" s="23">
        <f>Z39-Z41</f>
        <v>-29.968844246742339</v>
      </c>
      <c r="AA42" s="1"/>
      <c r="AB42" s="1"/>
      <c r="AC42" s="1"/>
      <c r="AD42" s="1"/>
      <c r="AE42" s="98"/>
      <c r="AF42" s="23">
        <f>AF39-AF41</f>
        <v>-30.062967602435556</v>
      </c>
      <c r="AG42" s="10"/>
      <c r="AH42" s="7"/>
      <c r="AI42" s="7"/>
      <c r="AJ42" s="9"/>
      <c r="AK42" s="102"/>
      <c r="AL42" s="5"/>
      <c r="AM42" s="5"/>
      <c r="AN42" s="5"/>
    </row>
    <row r="43" spans="1:40">
      <c r="A43" s="81"/>
      <c r="B43" s="82"/>
      <c r="C43" s="82" t="s">
        <v>36</v>
      </c>
      <c r="D43" s="83"/>
      <c r="E43" s="83"/>
      <c r="F43" s="90"/>
      <c r="G43" s="84"/>
      <c r="H43" s="85"/>
      <c r="I43" s="83"/>
      <c r="J43" s="86"/>
      <c r="K43" s="86"/>
      <c r="L43" s="83"/>
      <c r="M43" s="93"/>
      <c r="N43" s="87">
        <f>N39-H39</f>
        <v>-0.40650698781689876</v>
      </c>
      <c r="O43" s="83"/>
      <c r="P43" s="83"/>
      <c r="Q43" s="83"/>
      <c r="R43" s="84"/>
      <c r="S43" s="99"/>
      <c r="T43" s="87">
        <f>T39-N39</f>
        <v>-3.1897913687975787E-2</v>
      </c>
      <c r="U43" s="84"/>
      <c r="V43" s="84"/>
      <c r="W43" s="84"/>
      <c r="X43" s="84"/>
      <c r="Y43" s="99"/>
      <c r="Z43" s="87">
        <f>Z39-T39</f>
        <v>0.27069765593890294</v>
      </c>
      <c r="AA43" s="84"/>
      <c r="AB43" s="84"/>
      <c r="AC43" s="84"/>
      <c r="AD43" s="84"/>
      <c r="AE43" s="99"/>
      <c r="AF43" s="85"/>
      <c r="AG43" s="88"/>
      <c r="AH43" s="86"/>
      <c r="AI43" s="86"/>
      <c r="AJ43" s="101"/>
      <c r="AK43" s="102"/>
      <c r="AL43" s="5"/>
      <c r="AM43" s="5"/>
      <c r="AN43" s="5"/>
    </row>
    <row r="44" spans="1:40">
      <c r="A44" s="81"/>
      <c r="B44" s="37"/>
      <c r="C44" s="37"/>
      <c r="D44" s="10"/>
      <c r="E44" s="10"/>
      <c r="F44" s="77"/>
      <c r="G44" s="9"/>
      <c r="H44" s="26"/>
      <c r="I44" s="10"/>
      <c r="J44" s="7"/>
      <c r="K44" s="7"/>
      <c r="L44" s="9"/>
      <c r="M44" s="91"/>
      <c r="N44" s="26"/>
      <c r="O44" s="10"/>
      <c r="P44" s="7"/>
      <c r="Q44" s="7"/>
      <c r="R44" s="9"/>
      <c r="S44" s="91"/>
      <c r="T44" s="26"/>
      <c r="U44" s="10"/>
      <c r="V44" s="7"/>
      <c r="W44" s="7"/>
      <c r="X44" s="9"/>
      <c r="Y44" s="91"/>
      <c r="Z44" s="26"/>
      <c r="AA44" s="10"/>
      <c r="AB44" s="7"/>
      <c r="AC44" s="7"/>
      <c r="AD44" s="9"/>
      <c r="AE44" s="91"/>
      <c r="AF44" s="26"/>
      <c r="AG44" s="10"/>
      <c r="AH44" s="7"/>
      <c r="AI44" s="7"/>
      <c r="AJ44" s="9"/>
      <c r="AK44" s="102"/>
      <c r="AL44" s="5"/>
      <c r="AM44" s="5"/>
      <c r="AN44" s="5"/>
    </row>
    <row r="45" spans="1:40">
      <c r="A45" s="105"/>
      <c r="B45" s="9" t="s">
        <v>97</v>
      </c>
      <c r="D45" s="1"/>
      <c r="E45" s="1"/>
      <c r="F45" s="77"/>
      <c r="G45" s="9"/>
      <c r="H45" s="26"/>
      <c r="I45" s="10"/>
      <c r="J45" s="7"/>
      <c r="K45" s="7"/>
      <c r="L45" s="9"/>
      <c r="M45" s="91"/>
      <c r="N45" s="26"/>
      <c r="O45" s="10"/>
      <c r="P45" s="7"/>
      <c r="Q45" s="7"/>
      <c r="R45" s="9"/>
      <c r="S45" s="91"/>
      <c r="T45" s="26"/>
      <c r="U45" s="10"/>
      <c r="V45" s="7"/>
      <c r="W45" s="7"/>
      <c r="X45" s="9"/>
      <c r="Y45" s="91"/>
      <c r="Z45" s="26"/>
      <c r="AA45" s="10"/>
      <c r="AB45" s="7"/>
      <c r="AC45" s="7"/>
      <c r="AD45" s="9"/>
      <c r="AE45" s="91"/>
      <c r="AF45" s="26"/>
      <c r="AG45" s="10"/>
      <c r="AH45" s="7"/>
      <c r="AI45" s="7"/>
      <c r="AJ45" s="9"/>
      <c r="AK45" s="102"/>
      <c r="AL45" s="5"/>
      <c r="AM45" s="5"/>
      <c r="AN45" s="5"/>
    </row>
    <row r="46" spans="1:40">
      <c r="A46" s="81"/>
      <c r="B46" s="37"/>
      <c r="C46" s="37"/>
      <c r="D46" s="10"/>
      <c r="E46" s="10"/>
      <c r="F46" s="81"/>
      <c r="G46" s="8"/>
      <c r="H46" s="26"/>
      <c r="I46" s="10"/>
      <c r="J46" s="7"/>
      <c r="K46" s="7"/>
      <c r="L46" s="10"/>
      <c r="M46" s="96"/>
      <c r="N46" s="26"/>
      <c r="O46" s="10"/>
      <c r="P46" s="7"/>
      <c r="Q46" s="7"/>
      <c r="R46" s="10"/>
      <c r="S46" s="96"/>
      <c r="T46" s="26"/>
      <c r="U46" s="10"/>
      <c r="V46" s="7"/>
      <c r="W46" s="7"/>
      <c r="X46" s="10"/>
      <c r="Y46" s="96"/>
      <c r="Z46" s="26"/>
      <c r="AA46" s="10"/>
      <c r="AB46" s="7"/>
      <c r="AC46" s="7"/>
      <c r="AD46" s="10"/>
      <c r="AE46" s="96"/>
      <c r="AF46" s="26"/>
      <c r="AG46" s="10"/>
      <c r="AH46" s="7"/>
      <c r="AI46" s="7"/>
      <c r="AJ46" s="10"/>
      <c r="AK46" s="102"/>
      <c r="AL46" s="5"/>
      <c r="AM46" s="5"/>
      <c r="AN46" s="5"/>
    </row>
    <row r="47" spans="1:40">
      <c r="A47" s="81"/>
      <c r="B47" s="37"/>
      <c r="C47" s="219" t="s">
        <v>77</v>
      </c>
      <c r="D47" s="10" t="s">
        <v>7</v>
      </c>
      <c r="E47" s="10" t="s">
        <v>76</v>
      </c>
      <c r="F47" s="81"/>
      <c r="G47" s="8"/>
      <c r="H47" s="23">
        <f>J47/J48</f>
        <v>0</v>
      </c>
      <c r="I47" s="10" t="s">
        <v>7</v>
      </c>
      <c r="J47" s="32">
        <f>Input!F37</f>
        <v>0</v>
      </c>
      <c r="K47" s="7"/>
      <c r="L47" s="10"/>
      <c r="M47" s="96"/>
      <c r="N47" s="23">
        <f>P47/P48</f>
        <v>0</v>
      </c>
      <c r="O47" s="10" t="s">
        <v>7</v>
      </c>
      <c r="P47" s="32">
        <f>Input!G37</f>
        <v>0</v>
      </c>
      <c r="Q47" s="7"/>
      <c r="R47" s="10"/>
      <c r="S47" s="96"/>
      <c r="T47" s="23">
        <f>V47/V48</f>
        <v>0</v>
      </c>
      <c r="U47" s="10" t="s">
        <v>7</v>
      </c>
      <c r="V47" s="32">
        <f>Input!H37</f>
        <v>0</v>
      </c>
      <c r="W47" s="7"/>
      <c r="X47" s="10"/>
      <c r="Y47" s="96"/>
      <c r="Z47" s="23">
        <f>AB47/AB48</f>
        <v>0</v>
      </c>
      <c r="AA47" s="10" t="s">
        <v>7</v>
      </c>
      <c r="AB47" s="32">
        <f>Input!I37</f>
        <v>0</v>
      </c>
      <c r="AC47" s="7"/>
      <c r="AD47" s="10"/>
      <c r="AE47" s="96"/>
      <c r="AF47" s="23">
        <f>AH47/AH48</f>
        <v>0</v>
      </c>
      <c r="AG47" s="10" t="s">
        <v>7</v>
      </c>
      <c r="AH47" s="32">
        <f>Input!J37</f>
        <v>0</v>
      </c>
      <c r="AI47" s="7"/>
      <c r="AJ47" s="10"/>
      <c r="AK47" s="102"/>
      <c r="AL47" s="5"/>
      <c r="AM47" s="5"/>
      <c r="AN47" s="5"/>
    </row>
    <row r="48" spans="1:40">
      <c r="A48" s="81"/>
      <c r="B48" s="37"/>
      <c r="C48" s="219"/>
      <c r="D48" s="10"/>
      <c r="E48" s="20" t="s">
        <v>27</v>
      </c>
      <c r="F48" s="81"/>
      <c r="G48" s="8"/>
      <c r="H48" s="26"/>
      <c r="I48" s="10"/>
      <c r="J48" s="33">
        <f>Input!F34</f>
        <v>3924310</v>
      </c>
      <c r="K48" s="7"/>
      <c r="L48" s="10"/>
      <c r="M48" s="96"/>
      <c r="N48" s="26"/>
      <c r="O48" s="10"/>
      <c r="P48" s="33">
        <f>Input!G34</f>
        <v>4079712</v>
      </c>
      <c r="Q48" s="7"/>
      <c r="R48" s="10"/>
      <c r="S48" s="96"/>
      <c r="T48" s="26"/>
      <c r="U48" s="10"/>
      <c r="V48" s="33">
        <f>Input!H34</f>
        <v>4235393</v>
      </c>
      <c r="W48" s="7"/>
      <c r="X48" s="10"/>
      <c r="Y48" s="96"/>
      <c r="Z48" s="26"/>
      <c r="AA48" s="10"/>
      <c r="AB48" s="33">
        <f>Input!I34</f>
        <v>4621335</v>
      </c>
      <c r="AC48" s="7"/>
      <c r="AD48" s="10"/>
      <c r="AE48" s="96"/>
      <c r="AF48" s="26"/>
      <c r="AG48" s="10"/>
      <c r="AH48" s="33">
        <f>Input!J34</f>
        <v>16860750</v>
      </c>
      <c r="AI48" s="7"/>
      <c r="AJ48" s="10"/>
      <c r="AK48" s="102"/>
      <c r="AL48" s="5"/>
      <c r="AM48" s="5"/>
      <c r="AN48" s="5"/>
    </row>
    <row r="49" spans="1:40">
      <c r="A49" s="81"/>
      <c r="B49" s="37"/>
      <c r="C49" s="39"/>
      <c r="D49" s="10"/>
      <c r="E49" s="10"/>
      <c r="F49" s="81"/>
      <c r="G49" s="8"/>
      <c r="H49" s="26"/>
      <c r="I49" s="10"/>
      <c r="J49" s="7"/>
      <c r="K49" s="7"/>
      <c r="L49" s="10"/>
      <c r="M49" s="96"/>
      <c r="N49" s="26"/>
      <c r="O49" s="10"/>
      <c r="P49" s="7"/>
      <c r="Q49" s="7"/>
      <c r="R49" s="10"/>
      <c r="S49" s="96"/>
      <c r="T49" s="26"/>
      <c r="U49" s="10"/>
      <c r="V49" s="7"/>
      <c r="W49" s="7"/>
      <c r="X49" s="10"/>
      <c r="Y49" s="96"/>
      <c r="Z49" s="26"/>
      <c r="AA49" s="10"/>
      <c r="AB49" s="7"/>
      <c r="AC49" s="7"/>
      <c r="AD49" s="10"/>
      <c r="AE49" s="96"/>
      <c r="AF49" s="26"/>
      <c r="AG49" s="10"/>
      <c r="AH49" s="7"/>
      <c r="AI49" s="7"/>
      <c r="AJ49" s="10"/>
      <c r="AK49" s="102"/>
      <c r="AL49" s="5"/>
      <c r="AM49" s="5"/>
      <c r="AN49" s="5"/>
    </row>
    <row r="50" spans="1:40">
      <c r="A50" s="81"/>
      <c r="B50" s="37"/>
      <c r="C50" s="38" t="s">
        <v>34</v>
      </c>
      <c r="D50" s="10"/>
      <c r="E50" s="10"/>
      <c r="F50" s="81"/>
      <c r="G50" s="8"/>
      <c r="H50" s="31">
        <v>2</v>
      </c>
      <c r="I50" s="10"/>
      <c r="J50" s="7"/>
      <c r="K50" s="7"/>
      <c r="L50" s="9"/>
      <c r="M50" s="91"/>
      <c r="N50" s="31">
        <v>2</v>
      </c>
      <c r="O50" s="10"/>
      <c r="P50" s="7"/>
      <c r="Q50" s="7"/>
      <c r="R50" s="9"/>
      <c r="S50" s="91"/>
      <c r="T50" s="31">
        <v>2</v>
      </c>
      <c r="U50" s="10"/>
      <c r="V50" s="7"/>
      <c r="W50" s="7"/>
      <c r="X50" s="9"/>
      <c r="Y50" s="91"/>
      <c r="Z50" s="31">
        <v>2</v>
      </c>
      <c r="AA50" s="10"/>
      <c r="AB50" s="7"/>
      <c r="AC50" s="7"/>
      <c r="AD50" s="9"/>
      <c r="AE50" s="91"/>
      <c r="AF50" s="31">
        <v>2</v>
      </c>
      <c r="AG50" s="10"/>
      <c r="AH50" s="7"/>
      <c r="AI50" s="7"/>
      <c r="AJ50" s="10"/>
      <c r="AK50" s="102"/>
      <c r="AL50" s="5"/>
      <c r="AM50" s="5"/>
      <c r="AN50" s="5"/>
    </row>
    <row r="51" spans="1:40">
      <c r="A51" s="81"/>
      <c r="B51" s="37"/>
      <c r="C51" s="38" t="s">
        <v>33</v>
      </c>
      <c r="D51" s="10"/>
      <c r="E51" s="10"/>
      <c r="F51" s="81"/>
      <c r="G51" s="8"/>
      <c r="H51" s="23">
        <f>H47-H50</f>
        <v>-2</v>
      </c>
      <c r="I51" s="2"/>
      <c r="J51" s="7"/>
      <c r="K51" s="7"/>
      <c r="L51" s="2"/>
      <c r="M51" s="92"/>
      <c r="N51" s="23">
        <f>N47-N50</f>
        <v>-2</v>
      </c>
      <c r="O51" s="2"/>
      <c r="P51" s="2"/>
      <c r="Q51" s="2"/>
      <c r="R51" s="1"/>
      <c r="S51" s="98"/>
      <c r="T51" s="23">
        <f>T47-T50</f>
        <v>-2</v>
      </c>
      <c r="U51" s="1"/>
      <c r="V51" s="1"/>
      <c r="W51" s="1"/>
      <c r="X51" s="1"/>
      <c r="Y51" s="98"/>
      <c r="Z51" s="23">
        <f>Z47-Z50</f>
        <v>-2</v>
      </c>
      <c r="AA51" s="1"/>
      <c r="AB51" s="1"/>
      <c r="AC51" s="1"/>
      <c r="AD51" s="1"/>
      <c r="AE51" s="98"/>
      <c r="AF51" s="23">
        <f>AF47-AF50</f>
        <v>-2</v>
      </c>
      <c r="AG51" s="10"/>
      <c r="AH51" s="7"/>
      <c r="AI51" s="7"/>
      <c r="AJ51" s="10"/>
      <c r="AK51" s="102"/>
      <c r="AL51" s="5"/>
      <c r="AM51" s="5"/>
      <c r="AN51" s="5"/>
    </row>
    <row r="52" spans="1:40">
      <c r="A52" s="81"/>
      <c r="B52" s="82"/>
      <c r="C52" s="82" t="s">
        <v>36</v>
      </c>
      <c r="D52" s="83"/>
      <c r="E52" s="83"/>
      <c r="F52" s="90"/>
      <c r="G52" s="84"/>
      <c r="H52" s="85"/>
      <c r="I52" s="83"/>
      <c r="J52" s="86"/>
      <c r="K52" s="86"/>
      <c r="L52" s="83"/>
      <c r="M52" s="93"/>
      <c r="N52" s="87">
        <f>N47-H47</f>
        <v>0</v>
      </c>
      <c r="O52" s="83"/>
      <c r="P52" s="83"/>
      <c r="Q52" s="83"/>
      <c r="R52" s="84"/>
      <c r="S52" s="99"/>
      <c r="T52" s="87">
        <f>T47-N47</f>
        <v>0</v>
      </c>
      <c r="U52" s="84"/>
      <c r="V52" s="84"/>
      <c r="W52" s="84"/>
      <c r="X52" s="84"/>
      <c r="Y52" s="99"/>
      <c r="Z52" s="87">
        <f>Z47-T47</f>
        <v>0</v>
      </c>
      <c r="AA52" s="84"/>
      <c r="AB52" s="84"/>
      <c r="AC52" s="84"/>
      <c r="AD52" s="84"/>
      <c r="AE52" s="99"/>
      <c r="AF52" s="85"/>
      <c r="AG52" s="88"/>
      <c r="AH52" s="86"/>
      <c r="AI52" s="86"/>
      <c r="AJ52" s="88"/>
      <c r="AK52" s="102"/>
      <c r="AL52" s="5"/>
      <c r="AM52" s="5"/>
      <c r="AN52" s="5"/>
    </row>
    <row r="53" spans="1:40">
      <c r="A53" s="81"/>
      <c r="B53" s="37"/>
      <c r="C53" s="38"/>
      <c r="D53" s="1"/>
      <c r="E53" s="1"/>
      <c r="F53" s="81"/>
      <c r="G53" s="8"/>
      <c r="H53" s="26"/>
      <c r="I53" s="10"/>
      <c r="J53" s="7"/>
      <c r="K53" s="7"/>
      <c r="L53" s="10"/>
      <c r="M53" s="96"/>
      <c r="N53" s="26"/>
      <c r="O53" s="10"/>
      <c r="P53" s="7"/>
      <c r="Q53" s="7"/>
      <c r="R53" s="10"/>
      <c r="S53" s="96"/>
      <c r="T53" s="26"/>
      <c r="U53" s="10"/>
      <c r="V53" s="7"/>
      <c r="W53" s="7"/>
      <c r="X53" s="10"/>
      <c r="Y53" s="96"/>
      <c r="Z53" s="26"/>
      <c r="AA53" s="10"/>
      <c r="AB53" s="7"/>
      <c r="AC53" s="7"/>
      <c r="AD53" s="10"/>
      <c r="AE53" s="96"/>
      <c r="AF53" s="26"/>
      <c r="AG53" s="10"/>
      <c r="AH53" s="7"/>
      <c r="AI53" s="7"/>
      <c r="AJ53" s="10"/>
      <c r="AK53" s="102"/>
      <c r="AL53" s="5"/>
      <c r="AM53" s="5"/>
      <c r="AN53" s="5"/>
    </row>
    <row r="54" spans="1:40">
      <c r="A54" s="81"/>
      <c r="B54" s="37"/>
      <c r="C54" s="37" t="s">
        <v>40</v>
      </c>
      <c r="D54" s="10" t="s">
        <v>7</v>
      </c>
      <c r="E54" s="28" t="s">
        <v>40</v>
      </c>
      <c r="F54" s="81"/>
      <c r="G54" s="8"/>
      <c r="H54" s="23">
        <f>J54/J55</f>
        <v>0.11867487532840168</v>
      </c>
      <c r="I54" s="10" t="s">
        <v>7</v>
      </c>
      <c r="J54" s="32">
        <f>Input!F38</f>
        <v>465717</v>
      </c>
      <c r="K54" s="7"/>
      <c r="L54" s="10"/>
      <c r="M54" s="96"/>
      <c r="N54" s="23">
        <f>P54/P55</f>
        <v>0.12197968876234401</v>
      </c>
      <c r="O54" s="10" t="s">
        <v>7</v>
      </c>
      <c r="P54" s="32">
        <f>Input!G38</f>
        <v>497642</v>
      </c>
      <c r="Q54" s="7"/>
      <c r="R54" s="10"/>
      <c r="S54" s="96"/>
      <c r="T54" s="23">
        <f>V54/V55</f>
        <v>0.11400146338250075</v>
      </c>
      <c r="U54" s="10" t="s">
        <v>7</v>
      </c>
      <c r="V54" s="32">
        <f>Input!H38</f>
        <v>482841</v>
      </c>
      <c r="W54" s="7"/>
      <c r="X54" s="10"/>
      <c r="Y54" s="96"/>
      <c r="Z54" s="23">
        <f>AB54/AB55</f>
        <v>0.11816433995804243</v>
      </c>
      <c r="AA54" s="10" t="s">
        <v>7</v>
      </c>
      <c r="AB54" s="32">
        <f>Input!I38</f>
        <v>546077</v>
      </c>
      <c r="AC54" s="7"/>
      <c r="AD54" s="10"/>
      <c r="AE54" s="96"/>
      <c r="AF54" s="23">
        <f>AH54/AH55</f>
        <v>0.11816063935471435</v>
      </c>
      <c r="AG54" s="10" t="s">
        <v>7</v>
      </c>
      <c r="AH54" s="32">
        <f>Input!J38</f>
        <v>1992277</v>
      </c>
      <c r="AI54" s="7"/>
      <c r="AJ54" s="10"/>
      <c r="AK54" s="102"/>
      <c r="AL54" s="5"/>
      <c r="AM54" s="5"/>
      <c r="AN54" s="5"/>
    </row>
    <row r="55" spans="1:40">
      <c r="A55" s="81"/>
      <c r="B55" s="37"/>
      <c r="C55" s="37" t="s">
        <v>78</v>
      </c>
      <c r="D55" s="10"/>
      <c r="E55" s="10" t="s">
        <v>27</v>
      </c>
      <c r="F55" s="81"/>
      <c r="G55" s="8"/>
      <c r="H55" s="26"/>
      <c r="I55" s="10"/>
      <c r="J55" s="33">
        <f>Input!F34</f>
        <v>3924310</v>
      </c>
      <c r="K55" s="7"/>
      <c r="L55" s="10"/>
      <c r="M55" s="96"/>
      <c r="N55" s="26"/>
      <c r="O55" s="10"/>
      <c r="P55" s="33">
        <f>Input!G34</f>
        <v>4079712</v>
      </c>
      <c r="Q55" s="7"/>
      <c r="R55" s="10"/>
      <c r="S55" s="96"/>
      <c r="T55" s="26"/>
      <c r="U55" s="10"/>
      <c r="V55" s="33">
        <f>Input!H34</f>
        <v>4235393</v>
      </c>
      <c r="W55" s="7"/>
      <c r="X55" s="10"/>
      <c r="Y55" s="96"/>
      <c r="Z55" s="26"/>
      <c r="AA55" s="10"/>
      <c r="AB55" s="33">
        <f>Input!I34</f>
        <v>4621335</v>
      </c>
      <c r="AC55" s="7"/>
      <c r="AD55" s="10"/>
      <c r="AE55" s="96"/>
      <c r="AF55" s="26"/>
      <c r="AG55" s="10"/>
      <c r="AH55" s="33">
        <f>Input!J34</f>
        <v>16860750</v>
      </c>
      <c r="AI55" s="7"/>
      <c r="AJ55" s="10"/>
      <c r="AK55" s="102"/>
      <c r="AL55" s="5"/>
      <c r="AM55" s="5"/>
      <c r="AN55" s="5"/>
    </row>
    <row r="56" spans="1:40">
      <c r="A56" s="81"/>
      <c r="B56" s="37"/>
      <c r="C56" s="37"/>
      <c r="D56" s="10"/>
      <c r="E56" s="10"/>
      <c r="F56" s="81"/>
      <c r="G56" s="8"/>
      <c r="H56" s="26"/>
      <c r="I56" s="10"/>
      <c r="J56" s="7"/>
      <c r="K56" s="7"/>
      <c r="L56" s="10"/>
      <c r="M56" s="96"/>
      <c r="N56" s="26"/>
      <c r="O56" s="10"/>
      <c r="P56" s="7"/>
      <c r="Q56" s="7"/>
      <c r="R56" s="10"/>
      <c r="S56" s="96"/>
      <c r="T56" s="26"/>
      <c r="U56" s="10"/>
      <c r="V56" s="7"/>
      <c r="W56" s="7"/>
      <c r="X56" s="10"/>
      <c r="Y56" s="96"/>
      <c r="Z56" s="26"/>
      <c r="AA56" s="10"/>
      <c r="AB56" s="7"/>
      <c r="AC56" s="7"/>
      <c r="AD56" s="10"/>
      <c r="AE56" s="96"/>
      <c r="AF56" s="26"/>
      <c r="AG56" s="10"/>
      <c r="AH56" s="7"/>
      <c r="AI56" s="7"/>
      <c r="AJ56" s="10"/>
      <c r="AK56" s="102"/>
      <c r="AL56" s="5"/>
      <c r="AM56" s="5"/>
      <c r="AN56" s="5"/>
    </row>
    <row r="57" spans="1:40">
      <c r="A57" s="81"/>
      <c r="B57" s="37"/>
      <c r="C57" s="38" t="s">
        <v>34</v>
      </c>
      <c r="D57" s="10"/>
      <c r="E57" s="10"/>
      <c r="F57" s="81"/>
      <c r="G57" s="8"/>
      <c r="H57" s="31">
        <v>2</v>
      </c>
      <c r="I57" s="10"/>
      <c r="J57" s="7"/>
      <c r="K57" s="7"/>
      <c r="L57" s="9"/>
      <c r="M57" s="91"/>
      <c r="N57" s="31">
        <v>2</v>
      </c>
      <c r="O57" s="10"/>
      <c r="P57" s="7"/>
      <c r="Q57" s="7"/>
      <c r="R57" s="9"/>
      <c r="S57" s="91"/>
      <c r="T57" s="31">
        <v>2</v>
      </c>
      <c r="U57" s="10"/>
      <c r="V57" s="7"/>
      <c r="W57" s="7"/>
      <c r="X57" s="9"/>
      <c r="Y57" s="91"/>
      <c r="Z57" s="31">
        <v>2</v>
      </c>
      <c r="AA57" s="10"/>
      <c r="AB57" s="7"/>
      <c r="AC57" s="7"/>
      <c r="AD57" s="9"/>
      <c r="AE57" s="91"/>
      <c r="AF57" s="31">
        <v>2</v>
      </c>
      <c r="AG57" s="10"/>
      <c r="AH57" s="7"/>
      <c r="AI57" s="7"/>
      <c r="AJ57" s="10"/>
      <c r="AK57" s="102"/>
      <c r="AL57" s="5"/>
      <c r="AM57" s="5"/>
      <c r="AN57" s="5"/>
    </row>
    <row r="58" spans="1:40">
      <c r="A58" s="81"/>
      <c r="B58" s="37"/>
      <c r="C58" s="38" t="s">
        <v>33</v>
      </c>
      <c r="D58" s="1"/>
      <c r="E58" s="1"/>
      <c r="F58" s="81"/>
      <c r="G58" s="8"/>
      <c r="H58" s="23">
        <f>H54-H57</f>
        <v>-1.8813251246715983</v>
      </c>
      <c r="I58" s="2"/>
      <c r="J58" s="7"/>
      <c r="K58" s="7"/>
      <c r="L58" s="2"/>
      <c r="M58" s="92"/>
      <c r="N58" s="23">
        <f>N54-N57</f>
        <v>-1.8780203112376559</v>
      </c>
      <c r="O58" s="2"/>
      <c r="P58" s="2"/>
      <c r="Q58" s="2"/>
      <c r="R58" s="1"/>
      <c r="S58" s="98"/>
      <c r="T58" s="23">
        <f>T54-T57</f>
        <v>-1.8859985366174992</v>
      </c>
      <c r="U58" s="1"/>
      <c r="V58" s="1"/>
      <c r="W58" s="1"/>
      <c r="X58" s="1"/>
      <c r="Y58" s="98"/>
      <c r="Z58" s="23">
        <f>Z54-Z57</f>
        <v>-1.8818356600419577</v>
      </c>
      <c r="AA58" s="1"/>
      <c r="AB58" s="1"/>
      <c r="AC58" s="1"/>
      <c r="AD58" s="1"/>
      <c r="AE58" s="98"/>
      <c r="AF58" s="23">
        <f>AF54-AF57</f>
        <v>-1.8818393606452857</v>
      </c>
      <c r="AG58" s="8"/>
      <c r="AH58" s="8"/>
      <c r="AI58" s="8"/>
      <c r="AJ58" s="8"/>
      <c r="AK58" s="102"/>
      <c r="AL58" s="5"/>
      <c r="AM58" s="5"/>
      <c r="AN58" s="5"/>
    </row>
    <row r="59" spans="1:40">
      <c r="A59" s="81"/>
      <c r="B59" s="82"/>
      <c r="C59" s="82" t="s">
        <v>36</v>
      </c>
      <c r="D59" s="83"/>
      <c r="E59" s="83"/>
      <c r="F59" s="90"/>
      <c r="G59" s="84"/>
      <c r="H59" s="85"/>
      <c r="I59" s="83"/>
      <c r="J59" s="86"/>
      <c r="K59" s="86"/>
      <c r="L59" s="83"/>
      <c r="M59" s="93"/>
      <c r="N59" s="87">
        <f>N54-H54</f>
        <v>3.3048134339423302E-3</v>
      </c>
      <c r="O59" s="83"/>
      <c r="P59" s="83"/>
      <c r="Q59" s="83"/>
      <c r="R59" s="84"/>
      <c r="S59" s="99"/>
      <c r="T59" s="87">
        <f>T54-N54</f>
        <v>-7.9782253798432595E-3</v>
      </c>
      <c r="U59" s="84"/>
      <c r="V59" s="84"/>
      <c r="W59" s="84"/>
      <c r="X59" s="84"/>
      <c r="Y59" s="99"/>
      <c r="Z59" s="87">
        <f>Z54-T54</f>
        <v>4.1628765755416797E-3</v>
      </c>
      <c r="AA59" s="84"/>
      <c r="AB59" s="84"/>
      <c r="AC59" s="84"/>
      <c r="AD59" s="84"/>
      <c r="AE59" s="99"/>
      <c r="AF59" s="85"/>
      <c r="AG59" s="89"/>
      <c r="AH59" s="89"/>
      <c r="AI59" s="89"/>
      <c r="AJ59" s="89"/>
      <c r="AK59" s="102"/>
      <c r="AL59" s="5"/>
      <c r="AM59" s="5"/>
      <c r="AN59" s="5"/>
    </row>
    <row r="60" spans="1:40">
      <c r="A60" s="5"/>
      <c r="B60" s="5"/>
      <c r="C60" s="4"/>
      <c r="D60" s="4"/>
      <c r="E60" s="4"/>
      <c r="F60" s="5"/>
      <c r="G60" s="5"/>
      <c r="I60" s="11"/>
      <c r="L60" s="11"/>
      <c r="M60" s="11"/>
      <c r="N60" s="11"/>
      <c r="O60" s="11"/>
      <c r="P60" s="11"/>
      <c r="Q60" s="11"/>
      <c r="R60" s="5"/>
      <c r="S60" s="5"/>
      <c r="T60" s="5"/>
      <c r="U60" s="5"/>
      <c r="V60" s="5"/>
      <c r="W60" s="5"/>
      <c r="X60" s="5"/>
      <c r="Y60" s="10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5"/>
      <c r="B61" s="5"/>
      <c r="C61" s="11"/>
      <c r="D61" s="11"/>
      <c r="E61" s="11"/>
      <c r="F61" s="5"/>
      <c r="G61" s="5"/>
      <c r="I61" s="11"/>
      <c r="L61" s="11"/>
      <c r="M61" s="11"/>
      <c r="N61" s="11"/>
      <c r="O61" s="11"/>
      <c r="P61" s="11"/>
      <c r="Q61" s="1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5"/>
      <c r="B62" s="5"/>
      <c r="C62" s="11"/>
      <c r="D62" s="11"/>
      <c r="E62" s="11"/>
      <c r="F62" s="5"/>
      <c r="G62" s="5"/>
      <c r="I62" s="11"/>
      <c r="L62" s="11"/>
      <c r="M62" s="11"/>
      <c r="N62" s="11"/>
      <c r="O62" s="11"/>
      <c r="P62" s="11"/>
      <c r="Q62" s="1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5"/>
      <c r="B63" s="5"/>
      <c r="C63" s="11"/>
      <c r="D63" s="11"/>
      <c r="E63" s="11"/>
      <c r="F63" s="5"/>
      <c r="G63" s="5"/>
      <c r="I63" s="11"/>
      <c r="L63" s="11"/>
      <c r="M63" s="11"/>
      <c r="N63" s="11"/>
      <c r="O63" s="11"/>
      <c r="P63" s="11"/>
      <c r="Q63" s="1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A64" s="5"/>
      <c r="B64" s="5"/>
      <c r="C64" s="11"/>
      <c r="D64" s="11"/>
      <c r="E64" s="11"/>
      <c r="F64" s="5"/>
      <c r="G64" s="5"/>
      <c r="I64" s="11"/>
      <c r="L64" s="11"/>
      <c r="M64" s="11"/>
      <c r="N64" s="11"/>
      <c r="O64" s="11"/>
      <c r="P64" s="11"/>
      <c r="Q64" s="11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>
      <c r="A65" s="5"/>
      <c r="B65" s="5"/>
      <c r="C65" s="11"/>
      <c r="D65" s="11"/>
      <c r="E65" s="11"/>
      <c r="F65" s="5"/>
      <c r="G65" s="5"/>
      <c r="I65" s="11"/>
      <c r="L65" s="11"/>
      <c r="M65" s="11"/>
      <c r="N65" s="11"/>
      <c r="O65" s="11"/>
      <c r="P65" s="11"/>
      <c r="Q65" s="11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>
      <c r="A66" s="5"/>
      <c r="B66" s="5"/>
      <c r="C66" s="11"/>
      <c r="D66" s="11"/>
      <c r="E66" s="11"/>
      <c r="F66" s="5"/>
      <c r="G66" s="5"/>
      <c r="I66" s="11"/>
      <c r="L66" s="11"/>
      <c r="M66" s="11"/>
      <c r="N66" s="11"/>
      <c r="O66" s="11"/>
      <c r="P66" s="11"/>
      <c r="Q66" s="11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>
      <c r="A67" s="5"/>
      <c r="B67" s="5"/>
      <c r="C67" s="11"/>
      <c r="D67" s="11"/>
      <c r="E67" s="11"/>
      <c r="F67" s="5"/>
      <c r="G67" s="5"/>
      <c r="I67" s="11"/>
      <c r="L67" s="11"/>
      <c r="M67" s="11"/>
      <c r="N67" s="11"/>
      <c r="O67" s="11"/>
      <c r="P67" s="11"/>
      <c r="Q67" s="11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>
      <c r="A68" s="5"/>
      <c r="B68" s="5"/>
      <c r="C68" s="11"/>
      <c r="D68" s="11"/>
      <c r="E68" s="11"/>
      <c r="F68" s="5"/>
      <c r="G68" s="5"/>
      <c r="I68" s="11"/>
      <c r="L68" s="11"/>
      <c r="M68" s="11"/>
      <c r="N68" s="11"/>
      <c r="O68" s="11"/>
      <c r="P68" s="11"/>
      <c r="Q68" s="11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>
      <c r="A69" s="5"/>
      <c r="B69" s="5"/>
      <c r="C69" s="11"/>
      <c r="D69" s="11"/>
      <c r="E69" s="11"/>
      <c r="F69" s="5"/>
      <c r="G69" s="5"/>
      <c r="I69" s="11"/>
      <c r="L69" s="11"/>
      <c r="M69" s="11"/>
      <c r="N69" s="11"/>
      <c r="O69" s="11"/>
      <c r="P69" s="11"/>
      <c r="Q69" s="11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>
      <c r="A70" s="5"/>
      <c r="B70" s="5"/>
      <c r="C70" s="11"/>
      <c r="D70" s="11"/>
      <c r="E70" s="11"/>
      <c r="F70" s="5"/>
      <c r="G70" s="5"/>
      <c r="I70" s="11"/>
      <c r="L70" s="11"/>
      <c r="M70" s="11"/>
      <c r="N70" s="11"/>
      <c r="O70" s="11"/>
      <c r="P70" s="11"/>
      <c r="Q70" s="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>
      <c r="A71" s="5"/>
      <c r="B71" s="5"/>
      <c r="C71" s="11"/>
      <c r="D71" s="11"/>
      <c r="E71" s="11"/>
      <c r="F71" s="5"/>
      <c r="G71" s="5"/>
      <c r="I71" s="11"/>
      <c r="L71" s="11"/>
      <c r="M71" s="11"/>
      <c r="N71" s="11"/>
      <c r="O71" s="11"/>
      <c r="P71" s="11"/>
      <c r="Q71" s="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>
      <c r="A72" s="5"/>
      <c r="B72" s="5"/>
      <c r="C72" s="11"/>
      <c r="D72" s="11"/>
      <c r="E72" s="11"/>
      <c r="F72" s="5"/>
      <c r="G72" s="5"/>
      <c r="I72" s="11"/>
      <c r="L72" s="11"/>
      <c r="M72" s="11"/>
      <c r="N72" s="11"/>
      <c r="O72" s="11"/>
      <c r="P72" s="11"/>
      <c r="Q72" s="1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>
      <c r="A73" s="5"/>
      <c r="B73" s="5"/>
      <c r="C73" s="11"/>
      <c r="D73" s="11"/>
      <c r="E73" s="11"/>
      <c r="F73" s="5"/>
      <c r="G73" s="5"/>
      <c r="I73" s="11"/>
      <c r="L73" s="11"/>
      <c r="M73" s="11"/>
      <c r="N73" s="11"/>
      <c r="O73" s="11"/>
      <c r="P73" s="11"/>
      <c r="Q73" s="11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>
      <c r="A74" s="5"/>
      <c r="B74" s="5"/>
      <c r="C74" s="11"/>
      <c r="D74" s="11"/>
      <c r="E74" s="11"/>
      <c r="F74" s="5"/>
      <c r="G74" s="5"/>
      <c r="I74" s="11"/>
      <c r="L74" s="11"/>
      <c r="M74" s="11"/>
      <c r="N74" s="11"/>
      <c r="O74" s="11"/>
      <c r="P74" s="11"/>
      <c r="Q74" s="11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>
      <c r="A75" s="5"/>
      <c r="B75" s="5"/>
      <c r="C75" s="11"/>
      <c r="D75" s="11"/>
      <c r="E75" s="11"/>
      <c r="F75" s="5"/>
      <c r="G75" s="5"/>
      <c r="I75" s="11"/>
      <c r="L75" s="11"/>
      <c r="M75" s="11"/>
      <c r="N75" s="11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>
      <c r="A76" s="5"/>
      <c r="B76" s="5"/>
      <c r="C76" s="11"/>
      <c r="D76" s="11"/>
      <c r="E76" s="11"/>
      <c r="F76" s="5"/>
      <c r="G76" s="5"/>
      <c r="I76" s="11"/>
      <c r="L76" s="11"/>
      <c r="M76" s="11"/>
      <c r="N76" s="11"/>
      <c r="O76" s="11"/>
      <c r="P76" s="11"/>
      <c r="Q76" s="1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>
      <c r="A77" s="5"/>
      <c r="B77" s="5"/>
      <c r="C77" s="11"/>
      <c r="D77" s="11"/>
      <c r="E77" s="11"/>
      <c r="F77" s="5"/>
      <c r="G77" s="5"/>
      <c r="I77" s="11"/>
      <c r="L77" s="11"/>
      <c r="M77" s="11"/>
      <c r="N77" s="11"/>
      <c r="O77" s="11"/>
      <c r="P77" s="11"/>
      <c r="Q77" s="1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>
      <c r="A78" s="5"/>
      <c r="B78" s="5"/>
      <c r="C78" s="11"/>
      <c r="D78" s="11"/>
      <c r="E78" s="11"/>
      <c r="F78" s="5"/>
      <c r="G78" s="5"/>
      <c r="I78" s="11"/>
      <c r="L78" s="11"/>
      <c r="M78" s="11"/>
      <c r="N78" s="11"/>
      <c r="O78" s="11"/>
      <c r="P78" s="11"/>
      <c r="Q78" s="11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>
      <c r="A79" s="5"/>
      <c r="B79" s="5"/>
      <c r="C79" s="11"/>
      <c r="D79" s="11"/>
      <c r="E79" s="11"/>
      <c r="F79" s="5"/>
      <c r="G79" s="5"/>
      <c r="I79" s="11"/>
      <c r="L79" s="11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>
      <c r="A80" s="5"/>
      <c r="B80" s="5"/>
      <c r="C80" s="11"/>
      <c r="D80" s="11"/>
      <c r="E80" s="11"/>
      <c r="F80" s="5"/>
      <c r="G80" s="5"/>
      <c r="I80" s="11"/>
      <c r="L80" s="11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>
      <c r="A81" s="5"/>
      <c r="B81" s="5"/>
      <c r="C81" s="11"/>
      <c r="D81" s="11"/>
      <c r="E81" s="11"/>
      <c r="F81" s="5"/>
      <c r="G81" s="5"/>
      <c r="I81" s="11"/>
      <c r="L81" s="11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>
      <c r="A82" s="5"/>
      <c r="B82" s="5"/>
      <c r="C82" s="11"/>
      <c r="D82" s="11"/>
      <c r="E82" s="11"/>
      <c r="F82" s="5"/>
      <c r="G82" s="5"/>
      <c r="I82" s="11"/>
      <c r="L82" s="11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>
      <c r="A83" s="5"/>
      <c r="B83" s="5"/>
      <c r="C83" s="11"/>
      <c r="D83" s="11"/>
      <c r="E83" s="11"/>
      <c r="F83" s="5"/>
      <c r="G83" s="5"/>
      <c r="I83" s="11"/>
      <c r="L83" s="11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>
      <c r="A84" s="5"/>
      <c r="B84" s="5"/>
      <c r="C84" s="11"/>
      <c r="D84" s="11"/>
      <c r="E84" s="11"/>
      <c r="F84" s="5"/>
      <c r="G84" s="5"/>
      <c r="I84" s="11"/>
      <c r="L84" s="11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>
      <c r="A85" s="5"/>
      <c r="B85" s="5"/>
      <c r="C85" s="11"/>
      <c r="D85" s="11"/>
      <c r="E85" s="11"/>
      <c r="F85" s="5"/>
      <c r="G85" s="5"/>
      <c r="I85" s="11"/>
      <c r="L85" s="11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>
      <c r="A86" s="5"/>
      <c r="B86" s="5"/>
      <c r="C86" s="11"/>
      <c r="D86" s="11"/>
      <c r="E86" s="11"/>
      <c r="F86" s="5"/>
      <c r="G86" s="5"/>
      <c r="I86" s="11"/>
      <c r="L86" s="11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>
      <c r="A87" s="5"/>
      <c r="B87" s="5"/>
      <c r="C87" s="11"/>
      <c r="D87" s="11"/>
      <c r="E87" s="11"/>
      <c r="F87" s="5"/>
      <c r="G87" s="5"/>
      <c r="I87" s="11"/>
      <c r="L87" s="11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>
      <c r="A88" s="5"/>
      <c r="B88" s="5"/>
      <c r="C88" s="11"/>
      <c r="D88" s="11"/>
      <c r="E88" s="11"/>
      <c r="F88" s="5"/>
      <c r="G88" s="5"/>
      <c r="I88" s="11"/>
      <c r="L88" s="11"/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>
      <c r="A89" s="5"/>
      <c r="B89" s="5"/>
      <c r="C89" s="11"/>
      <c r="D89" s="11"/>
      <c r="E89" s="11"/>
      <c r="F89" s="5"/>
      <c r="G89" s="5"/>
      <c r="I89" s="11"/>
      <c r="L89" s="11"/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>
      <c r="A90" s="5"/>
      <c r="B90" s="5"/>
      <c r="C90" s="11"/>
      <c r="D90" s="11"/>
      <c r="E90" s="11"/>
      <c r="F90" s="5"/>
      <c r="G90" s="5"/>
      <c r="I90" s="11"/>
      <c r="L90" s="11"/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>
      <c r="A91" s="5"/>
      <c r="B91" s="5"/>
      <c r="C91" s="11"/>
      <c r="D91" s="11"/>
      <c r="E91" s="11"/>
      <c r="F91" s="5"/>
      <c r="G91" s="5"/>
      <c r="I91" s="11"/>
      <c r="L91" s="11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>
      <c r="A92" s="5"/>
      <c r="B92" s="5"/>
      <c r="C92" s="11"/>
      <c r="D92" s="11"/>
      <c r="E92" s="11"/>
      <c r="F92" s="5"/>
      <c r="G92" s="5"/>
      <c r="I92" s="11"/>
      <c r="L92" s="11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>
      <c r="A93" s="5"/>
      <c r="B93" s="5"/>
      <c r="C93" s="11"/>
      <c r="D93" s="11"/>
      <c r="E93" s="11"/>
      <c r="F93" s="5"/>
      <c r="G93" s="5"/>
      <c r="I93" s="11"/>
      <c r="L93" s="11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>
      <c r="A94" s="5"/>
      <c r="B94" s="5"/>
      <c r="C94" s="11"/>
      <c r="D94" s="11"/>
      <c r="E94" s="11"/>
      <c r="F94" s="5"/>
      <c r="G94" s="5"/>
      <c r="I94" s="11"/>
      <c r="L94" s="11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>
      <c r="A95" s="5"/>
      <c r="B95" s="5"/>
      <c r="C95" s="11"/>
      <c r="D95" s="11"/>
      <c r="E95" s="11"/>
      <c r="F95" s="5"/>
      <c r="G95" s="5"/>
      <c r="I95" s="11"/>
      <c r="L95" s="11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>
      <c r="A96" s="5"/>
      <c r="B96" s="5"/>
      <c r="C96" s="11"/>
      <c r="D96" s="11"/>
      <c r="E96" s="11"/>
      <c r="F96" s="5"/>
      <c r="G96" s="5"/>
      <c r="I96" s="11"/>
      <c r="L96" s="11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>
      <c r="A97" s="5"/>
      <c r="B97" s="5"/>
      <c r="C97" s="11"/>
      <c r="D97" s="11"/>
      <c r="E97" s="11"/>
      <c r="F97" s="5"/>
      <c r="G97" s="5"/>
      <c r="I97" s="11"/>
      <c r="L97" s="11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>
      <c r="A98" s="5"/>
      <c r="B98" s="5"/>
      <c r="C98" s="11"/>
      <c r="D98" s="11"/>
      <c r="E98" s="11"/>
      <c r="F98" s="5"/>
      <c r="G98" s="5"/>
      <c r="I98" s="11"/>
      <c r="L98" s="11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>
      <c r="A99" s="5"/>
      <c r="B99" s="5"/>
      <c r="C99" s="11"/>
      <c r="D99" s="11"/>
      <c r="E99" s="11"/>
      <c r="F99" s="5"/>
      <c r="G99" s="5"/>
      <c r="I99" s="11"/>
      <c r="L99" s="11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>
      <c r="A100" s="5"/>
      <c r="B100" s="5"/>
      <c r="C100" s="11"/>
      <c r="D100" s="11"/>
      <c r="E100" s="11"/>
      <c r="F100" s="5"/>
      <c r="G100" s="5"/>
      <c r="I100" s="11"/>
      <c r="L100" s="11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>
      <c r="A101" s="5"/>
      <c r="B101" s="5"/>
      <c r="C101" s="11"/>
      <c r="D101" s="11"/>
      <c r="E101" s="11"/>
      <c r="F101" s="5"/>
      <c r="G101" s="5"/>
      <c r="I101" s="11"/>
      <c r="L101" s="11"/>
      <c r="M101" s="11"/>
      <c r="N101" s="11"/>
      <c r="O101" s="11"/>
      <c r="P101" s="11"/>
      <c r="Q101" s="11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>
      <c r="A102" s="5"/>
      <c r="B102" s="5"/>
      <c r="C102" s="11"/>
      <c r="D102" s="11"/>
      <c r="E102" s="11"/>
      <c r="F102" s="5"/>
      <c r="G102" s="5"/>
      <c r="I102" s="11"/>
      <c r="L102" s="11"/>
      <c r="M102" s="11"/>
      <c r="N102" s="11"/>
      <c r="O102" s="11"/>
      <c r="P102" s="11"/>
      <c r="Q102" s="11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</sheetData>
  <mergeCells count="18">
    <mergeCell ref="Y4:AD4"/>
    <mergeCell ref="AE4:AJ4"/>
    <mergeCell ref="G4:L4"/>
    <mergeCell ref="M4:R4"/>
    <mergeCell ref="S4:X4"/>
    <mergeCell ref="V14:X14"/>
    <mergeCell ref="V20:X20"/>
    <mergeCell ref="AB14:AD14"/>
    <mergeCell ref="AB20:AD20"/>
    <mergeCell ref="AH14:AJ14"/>
    <mergeCell ref="AH20:AJ20"/>
    <mergeCell ref="P14:R14"/>
    <mergeCell ref="P20:R20"/>
    <mergeCell ref="C47:C48"/>
    <mergeCell ref="J14:L14"/>
    <mergeCell ref="J20:L20"/>
    <mergeCell ref="C19:C20"/>
    <mergeCell ref="C26:C27"/>
  </mergeCells>
  <phoneticPr fontId="0" type="noConversion"/>
  <printOptions horizontalCentered="1"/>
  <pageMargins left="0.75" right="0.75" top="0.47" bottom="0.53" header="0.46" footer="0.5"/>
  <pageSetup scale="48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fitToPage="1"/>
  </sheetPr>
  <dimension ref="A1:AI3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S4" sqref="S4:V4"/>
    </sheetView>
  </sheetViews>
  <sheetFormatPr defaultColWidth="9.140625" defaultRowHeight="12.75"/>
  <cols>
    <col min="1" max="1" width="3.28515625" style="4" customWidth="1"/>
    <col min="2" max="2" width="5" style="4" customWidth="1"/>
    <col min="3" max="3" width="20.5703125" style="6" bestFit="1" customWidth="1"/>
    <col min="4" max="4" width="3.140625" style="6" customWidth="1"/>
    <col min="5" max="5" width="24.7109375" style="6" bestFit="1" customWidth="1"/>
    <col min="6" max="6" width="4.42578125" style="4" customWidth="1"/>
    <col min="7" max="7" width="2.7109375" style="4" customWidth="1"/>
    <col min="8" max="8" width="8.7109375" style="25" customWidth="1"/>
    <col min="9" max="9" width="3" style="6" customWidth="1"/>
    <col min="10" max="10" width="10.28515625" style="24" customWidth="1"/>
    <col min="11" max="11" width="2.7109375" style="6" customWidth="1"/>
    <col min="12" max="12" width="8.7109375" style="6" customWidth="1"/>
    <col min="13" max="13" width="3.140625" style="6" customWidth="1"/>
    <col min="14" max="14" width="10.28515625" style="6" customWidth="1"/>
    <col min="15" max="15" width="2.7109375" style="6" customWidth="1"/>
    <col min="16" max="16" width="8.7109375" style="4" customWidth="1"/>
    <col min="17" max="17" width="3.140625" style="4" customWidth="1"/>
    <col min="18" max="18" width="10.28515625" style="4" customWidth="1"/>
    <col min="19" max="19" width="2.7109375" style="4" customWidth="1"/>
    <col min="20" max="20" width="8.7109375" style="4" customWidth="1"/>
    <col min="21" max="21" width="3.140625" style="4" customWidth="1"/>
    <col min="22" max="22" width="10.28515625" style="4" customWidth="1"/>
    <col min="23" max="23" width="2.7109375" style="4" customWidth="1"/>
    <col min="24" max="24" width="8.7109375" style="4" customWidth="1"/>
    <col min="25" max="25" width="3.140625" style="4" customWidth="1"/>
    <col min="26" max="26" width="12" style="4" bestFit="1" customWidth="1"/>
    <col min="27" max="28" width="9.28515625" style="4" bestFit="1" customWidth="1"/>
    <col min="29" max="16384" width="9.140625" style="4"/>
  </cols>
  <sheetData>
    <row r="1" spans="1:35" ht="15.75">
      <c r="B1" s="3" t="s">
        <v>108</v>
      </c>
      <c r="C1" s="106"/>
    </row>
    <row r="2" spans="1:35" ht="15.75">
      <c r="B2" s="3" t="s">
        <v>1</v>
      </c>
      <c r="C2" s="107"/>
      <c r="D2" s="2"/>
      <c r="E2" s="2"/>
      <c r="F2" s="2"/>
    </row>
    <row r="3" spans="1:35" ht="13.5" customHeight="1">
      <c r="A3" s="3"/>
      <c r="C3" s="2"/>
      <c r="D3" s="2"/>
      <c r="E3" s="2"/>
      <c r="F3" s="2"/>
    </row>
    <row r="4" spans="1:35" ht="21" customHeight="1">
      <c r="A4" s="8"/>
      <c r="B4" s="76" t="s">
        <v>28</v>
      </c>
      <c r="C4" s="57"/>
      <c r="D4" s="57"/>
      <c r="E4" s="57"/>
      <c r="F4" s="57"/>
      <c r="G4" s="224" t="s">
        <v>109</v>
      </c>
      <c r="H4" s="224"/>
      <c r="I4" s="224"/>
      <c r="J4" s="224"/>
      <c r="K4" s="223" t="s">
        <v>110</v>
      </c>
      <c r="L4" s="223"/>
      <c r="M4" s="223"/>
      <c r="N4" s="223"/>
      <c r="O4" s="223" t="s">
        <v>111</v>
      </c>
      <c r="P4" s="223"/>
      <c r="Q4" s="223"/>
      <c r="R4" s="223"/>
      <c r="S4" s="223" t="s">
        <v>112</v>
      </c>
      <c r="T4" s="223"/>
      <c r="U4" s="223"/>
      <c r="V4" s="223"/>
      <c r="W4" s="223" t="s">
        <v>32</v>
      </c>
      <c r="X4" s="223"/>
      <c r="Y4" s="223"/>
      <c r="Z4" s="223"/>
      <c r="AA4" s="5"/>
      <c r="AB4" s="5"/>
      <c r="AC4" s="5"/>
      <c r="AD4" s="5"/>
      <c r="AE4" s="5"/>
      <c r="AF4" s="5"/>
      <c r="AG4" s="5"/>
      <c r="AH4" s="5"/>
      <c r="AI4" s="5"/>
    </row>
    <row r="5" spans="1:35">
      <c r="A5" s="81"/>
      <c r="B5" s="145" t="s">
        <v>5</v>
      </c>
      <c r="C5" s="146"/>
      <c r="D5" s="146"/>
      <c r="E5" s="146"/>
      <c r="F5" s="158"/>
      <c r="G5" s="145"/>
      <c r="H5" s="149"/>
      <c r="I5" s="146"/>
      <c r="J5" s="150"/>
      <c r="K5" s="151"/>
      <c r="L5" s="146"/>
      <c r="M5" s="146"/>
      <c r="N5" s="146"/>
      <c r="O5" s="152"/>
      <c r="P5" s="153"/>
      <c r="Q5" s="153"/>
      <c r="R5" s="153"/>
      <c r="S5" s="154"/>
      <c r="T5" s="153"/>
      <c r="U5" s="153"/>
      <c r="V5" s="153"/>
      <c r="W5" s="154"/>
      <c r="X5" s="153"/>
      <c r="Y5" s="153"/>
      <c r="Z5" s="153"/>
      <c r="AA5" s="102"/>
      <c r="AB5" s="5"/>
      <c r="AC5" s="5"/>
      <c r="AD5" s="5"/>
      <c r="AE5" s="5"/>
      <c r="AF5" s="5"/>
      <c r="AG5" s="5"/>
      <c r="AH5" s="5"/>
      <c r="AI5" s="5"/>
    </row>
    <row r="6" spans="1:35">
      <c r="A6" s="81"/>
      <c r="B6" s="108"/>
      <c r="C6" s="45"/>
      <c r="D6" s="10"/>
      <c r="E6" s="10"/>
      <c r="F6" s="77"/>
      <c r="G6" s="9"/>
      <c r="H6" s="71"/>
      <c r="I6" s="10"/>
      <c r="J6" s="7"/>
      <c r="K6" s="120"/>
      <c r="L6" s="10"/>
      <c r="M6" s="10"/>
      <c r="N6" s="10"/>
      <c r="O6" s="121"/>
      <c r="P6" s="8"/>
      <c r="Q6" s="8"/>
      <c r="R6" s="8"/>
      <c r="S6" s="125"/>
      <c r="T6" s="8"/>
      <c r="U6" s="8"/>
      <c r="V6" s="8"/>
      <c r="W6" s="125"/>
      <c r="X6" s="8"/>
      <c r="Y6" s="8"/>
      <c r="Z6" s="8"/>
      <c r="AA6" s="102"/>
      <c r="AB6" s="5"/>
      <c r="AC6" s="5"/>
      <c r="AD6" s="5"/>
      <c r="AE6" s="5"/>
      <c r="AF6" s="5"/>
      <c r="AG6" s="5"/>
      <c r="AH6" s="5"/>
      <c r="AI6" s="5"/>
    </row>
    <row r="7" spans="1:35">
      <c r="A7" s="81"/>
      <c r="B7" s="45"/>
      <c r="C7" s="222" t="s">
        <v>80</v>
      </c>
      <c r="D7" s="18" t="s">
        <v>7</v>
      </c>
      <c r="E7" s="10" t="s">
        <v>27</v>
      </c>
      <c r="F7" s="81"/>
      <c r="G7" s="8"/>
      <c r="H7" s="72">
        <f>J7/J8</f>
        <v>6.6202465020395636</v>
      </c>
      <c r="I7" s="10" t="s">
        <v>7</v>
      </c>
      <c r="J7" s="73">
        <f>Input!F34</f>
        <v>3924310</v>
      </c>
      <c r="K7" s="121"/>
      <c r="L7" s="72">
        <f>N7/N8</f>
        <v>6.8315600164772787</v>
      </c>
      <c r="M7" s="10" t="s">
        <v>7</v>
      </c>
      <c r="N7" s="73">
        <f>Input!G34</f>
        <v>4079712</v>
      </c>
      <c r="O7" s="121"/>
      <c r="P7" s="72">
        <f>R7/R8</f>
        <v>7.50636120590422</v>
      </c>
      <c r="Q7" s="10" t="s">
        <v>7</v>
      </c>
      <c r="R7" s="73">
        <f>Input!H34</f>
        <v>4235393</v>
      </c>
      <c r="S7" s="125"/>
      <c r="T7" s="72">
        <f>V7/V8</f>
        <v>7.5882245728341218</v>
      </c>
      <c r="U7" s="10" t="s">
        <v>7</v>
      </c>
      <c r="V7" s="73">
        <f>Input!I34</f>
        <v>4621335</v>
      </c>
      <c r="W7" s="125"/>
      <c r="X7" s="72">
        <f>Z7/Z8</f>
        <v>27.685324146899742</v>
      </c>
      <c r="Y7" s="10" t="s">
        <v>7</v>
      </c>
      <c r="Z7" s="73">
        <f>Input!J34</f>
        <v>16860750</v>
      </c>
      <c r="AA7" s="102"/>
      <c r="AB7" s="5"/>
      <c r="AC7" s="5"/>
      <c r="AD7" s="5"/>
      <c r="AE7" s="5"/>
      <c r="AF7" s="5"/>
      <c r="AG7" s="5"/>
      <c r="AH7" s="5"/>
      <c r="AI7" s="5"/>
    </row>
    <row r="8" spans="1:35">
      <c r="A8" s="81"/>
      <c r="B8" s="45"/>
      <c r="C8" s="222"/>
      <c r="D8" s="13"/>
      <c r="E8" s="20" t="s">
        <v>29</v>
      </c>
      <c r="F8" s="81"/>
      <c r="G8" s="8"/>
      <c r="H8" s="71"/>
      <c r="I8" s="10"/>
      <c r="J8" s="74">
        <f>Input!F22</f>
        <v>592774</v>
      </c>
      <c r="K8" s="121"/>
      <c r="L8" s="71"/>
      <c r="M8" s="10"/>
      <c r="N8" s="74">
        <f>Input!G22</f>
        <v>597186</v>
      </c>
      <c r="O8" s="121"/>
      <c r="P8" s="71"/>
      <c r="Q8" s="10"/>
      <c r="R8" s="74">
        <f>Input!H22</f>
        <v>564240.5</v>
      </c>
      <c r="S8" s="125"/>
      <c r="T8" s="71"/>
      <c r="U8" s="10"/>
      <c r="V8" s="74">
        <f>Input!I22</f>
        <v>609014</v>
      </c>
      <c r="W8" s="125"/>
      <c r="X8" s="71"/>
      <c r="Y8" s="10"/>
      <c r="Z8" s="74">
        <f>Input!J22</f>
        <v>609014</v>
      </c>
      <c r="AA8" s="102"/>
      <c r="AB8" s="5"/>
      <c r="AC8" s="5"/>
      <c r="AD8" s="5"/>
      <c r="AE8" s="5"/>
      <c r="AF8" s="5"/>
      <c r="AG8" s="5"/>
      <c r="AH8" s="5"/>
      <c r="AI8" s="5"/>
    </row>
    <row r="9" spans="1:35">
      <c r="A9" s="81"/>
      <c r="B9" s="45"/>
      <c r="C9" s="44"/>
      <c r="D9" s="13"/>
      <c r="E9" s="10"/>
      <c r="F9" s="81"/>
      <c r="G9" s="8"/>
      <c r="H9" s="71"/>
      <c r="I9" s="10"/>
      <c r="J9" s="7"/>
      <c r="K9" s="121"/>
      <c r="L9" s="71"/>
      <c r="M9" s="10"/>
      <c r="N9" s="7"/>
      <c r="O9" s="121"/>
      <c r="P9" s="71"/>
      <c r="Q9" s="10"/>
      <c r="R9" s="7"/>
      <c r="S9" s="125"/>
      <c r="T9" s="71"/>
      <c r="U9" s="10"/>
      <c r="V9" s="7"/>
      <c r="W9" s="125"/>
      <c r="X9" s="71"/>
      <c r="Y9" s="10"/>
      <c r="Z9" s="7"/>
      <c r="AA9" s="102"/>
      <c r="AB9" s="5"/>
      <c r="AC9" s="5"/>
      <c r="AD9" s="5"/>
      <c r="AE9" s="5"/>
      <c r="AF9" s="5"/>
      <c r="AG9" s="5"/>
      <c r="AH9" s="5"/>
      <c r="AI9" s="5"/>
    </row>
    <row r="10" spans="1:35">
      <c r="A10" s="81"/>
      <c r="B10" s="45"/>
      <c r="C10" s="46" t="s">
        <v>34</v>
      </c>
      <c r="D10" s="13"/>
      <c r="E10" s="10"/>
      <c r="F10" s="81"/>
      <c r="G10" s="8"/>
      <c r="H10" s="31">
        <f>+$X$10</f>
        <v>18.64</v>
      </c>
      <c r="I10" s="10"/>
      <c r="J10" s="7"/>
      <c r="K10" s="122"/>
      <c r="L10" s="31">
        <f>+$X$10</f>
        <v>18.64</v>
      </c>
      <c r="M10" s="10"/>
      <c r="N10" s="7"/>
      <c r="O10" s="122"/>
      <c r="P10" s="31">
        <f>+$X$10</f>
        <v>18.64</v>
      </c>
      <c r="Q10" s="10"/>
      <c r="R10" s="7"/>
      <c r="S10" s="122"/>
      <c r="T10" s="31">
        <f>+$X$10</f>
        <v>18.64</v>
      </c>
      <c r="U10" s="10"/>
      <c r="V10" s="7"/>
      <c r="W10" s="122"/>
      <c r="X10" s="208">
        <v>18.64</v>
      </c>
      <c r="Y10" s="10"/>
      <c r="Z10" s="7"/>
      <c r="AA10" s="102"/>
      <c r="AB10" s="5"/>
      <c r="AC10" s="5"/>
      <c r="AD10" s="5"/>
      <c r="AE10" s="5"/>
      <c r="AF10" s="5"/>
      <c r="AG10" s="5"/>
      <c r="AH10" s="5"/>
      <c r="AI10" s="5"/>
    </row>
    <row r="11" spans="1:35">
      <c r="A11" s="81"/>
      <c r="B11" s="45"/>
      <c r="C11" s="46" t="s">
        <v>33</v>
      </c>
      <c r="D11" s="13"/>
      <c r="E11" s="10"/>
      <c r="F11" s="81"/>
      <c r="G11" s="8"/>
      <c r="H11" s="72">
        <f>H7-H10</f>
        <v>-12.019753497960437</v>
      </c>
      <c r="I11" s="10"/>
      <c r="J11" s="7"/>
      <c r="K11" s="122"/>
      <c r="L11" s="72">
        <f>L7-L10</f>
        <v>-11.808439983522721</v>
      </c>
      <c r="M11" s="10"/>
      <c r="N11" s="7"/>
      <c r="O11" s="122"/>
      <c r="P11" s="72">
        <f>P7-P10</f>
        <v>-11.133638794095781</v>
      </c>
      <c r="Q11" s="10"/>
      <c r="R11" s="7"/>
      <c r="S11" s="122"/>
      <c r="T11" s="72">
        <f>T7-T10</f>
        <v>-11.051775427165879</v>
      </c>
      <c r="U11" s="10"/>
      <c r="V11" s="7"/>
      <c r="W11" s="122"/>
      <c r="X11" s="72">
        <f>X7-X10</f>
        <v>9.0453241468997412</v>
      </c>
      <c r="Y11" s="10"/>
      <c r="Z11" s="7"/>
      <c r="AA11" s="102"/>
      <c r="AB11" s="5"/>
      <c r="AC11" s="5"/>
      <c r="AD11" s="5"/>
      <c r="AE11" s="5"/>
      <c r="AF11" s="5"/>
      <c r="AG11" s="5"/>
      <c r="AH11" s="5"/>
      <c r="AI11" s="5"/>
    </row>
    <row r="12" spans="1:35">
      <c r="A12" s="81"/>
      <c r="B12" s="45"/>
      <c r="C12" s="46" t="s">
        <v>35</v>
      </c>
      <c r="D12" s="13"/>
      <c r="E12" s="10"/>
      <c r="F12" s="81"/>
      <c r="G12" s="8"/>
      <c r="H12" s="71"/>
      <c r="I12" s="10"/>
      <c r="J12" s="7"/>
      <c r="K12" s="122"/>
      <c r="L12" s="72">
        <f>L7-H7</f>
        <v>0.21131351443771518</v>
      </c>
      <c r="M12" s="10"/>
      <c r="N12" s="7"/>
      <c r="O12" s="122"/>
      <c r="P12" s="72">
        <f>P7-L7</f>
        <v>0.67480118942694123</v>
      </c>
      <c r="Q12" s="10"/>
      <c r="R12" s="7"/>
      <c r="S12" s="122"/>
      <c r="T12" s="72">
        <f>T7-P7</f>
        <v>8.1863366929901815E-2</v>
      </c>
      <c r="U12" s="10"/>
      <c r="V12" s="7"/>
      <c r="W12" s="122"/>
      <c r="X12" s="71"/>
      <c r="Y12" s="10"/>
      <c r="Z12" s="7"/>
      <c r="AA12" s="102"/>
      <c r="AB12" s="5"/>
      <c r="AC12" s="5"/>
      <c r="AD12" s="5"/>
      <c r="AE12" s="5"/>
      <c r="AF12" s="5"/>
      <c r="AG12" s="5"/>
      <c r="AH12" s="5"/>
      <c r="AI12" s="5"/>
    </row>
    <row r="13" spans="1:35">
      <c r="A13" s="81"/>
      <c r="B13" s="113"/>
      <c r="C13" s="114"/>
      <c r="D13" s="115"/>
      <c r="E13" s="116"/>
      <c r="F13" s="117"/>
      <c r="G13" s="100"/>
      <c r="H13" s="118"/>
      <c r="I13" s="116"/>
      <c r="J13" s="112"/>
      <c r="K13" s="123"/>
      <c r="L13" s="118"/>
      <c r="M13" s="116"/>
      <c r="N13" s="112"/>
      <c r="O13" s="123"/>
      <c r="P13" s="118"/>
      <c r="Q13" s="116"/>
      <c r="R13" s="112"/>
      <c r="S13" s="126"/>
      <c r="T13" s="118"/>
      <c r="U13" s="116"/>
      <c r="V13" s="112"/>
      <c r="W13" s="126"/>
      <c r="X13" s="118"/>
      <c r="Y13" s="116"/>
      <c r="Z13" s="119"/>
      <c r="AA13" s="102"/>
      <c r="AB13" s="5"/>
      <c r="AC13" s="5"/>
      <c r="AD13" s="5"/>
      <c r="AE13" s="5"/>
      <c r="AF13" s="5"/>
      <c r="AG13" s="5"/>
      <c r="AH13" s="5"/>
      <c r="AI13" s="5"/>
    </row>
    <row r="14" spans="1:35">
      <c r="A14" s="81"/>
      <c r="B14" s="45"/>
      <c r="C14" s="222" t="s">
        <v>81</v>
      </c>
      <c r="D14" s="10" t="s">
        <v>7</v>
      </c>
      <c r="E14" s="10" t="s">
        <v>27</v>
      </c>
      <c r="F14" s="81"/>
      <c r="G14" s="8"/>
      <c r="H14" s="72">
        <f>J14/J15</f>
        <v>2.128427778018831</v>
      </c>
      <c r="I14" s="10" t="s">
        <v>7</v>
      </c>
      <c r="J14" s="73">
        <f>Input!F34</f>
        <v>3924310</v>
      </c>
      <c r="K14" s="121"/>
      <c r="L14" s="72">
        <f>N14/N15</f>
        <v>2.0851229772751552</v>
      </c>
      <c r="M14" s="10" t="s">
        <v>7</v>
      </c>
      <c r="N14" s="73">
        <f>Input!G34</f>
        <v>4079712</v>
      </c>
      <c r="O14" s="121"/>
      <c r="P14" s="72">
        <f>R14/R15</f>
        <v>2.0406723427587425</v>
      </c>
      <c r="Q14" s="10" t="s">
        <v>7</v>
      </c>
      <c r="R14" s="73">
        <f>Input!H34</f>
        <v>4235393</v>
      </c>
      <c r="S14" s="125"/>
      <c r="T14" s="72">
        <f>V14/V15</f>
        <v>2.1303631496479691</v>
      </c>
      <c r="U14" s="10" t="s">
        <v>7</v>
      </c>
      <c r="V14" s="73">
        <f>Input!I34</f>
        <v>4621335</v>
      </c>
      <c r="W14" s="125"/>
      <c r="X14" s="72">
        <f>Z14/Z15</f>
        <v>7.7725420198767239</v>
      </c>
      <c r="Y14" s="10" t="s">
        <v>7</v>
      </c>
      <c r="Z14" s="73">
        <f>Input!J34</f>
        <v>16860750</v>
      </c>
      <c r="AA14" s="102"/>
      <c r="AB14" s="5"/>
      <c r="AC14" s="5"/>
      <c r="AD14" s="5"/>
      <c r="AE14" s="5"/>
      <c r="AF14" s="5"/>
      <c r="AG14" s="5"/>
      <c r="AH14" s="5"/>
      <c r="AI14" s="5"/>
    </row>
    <row r="15" spans="1:35">
      <c r="A15" s="81"/>
      <c r="B15" s="45"/>
      <c r="C15" s="222"/>
      <c r="D15" s="10"/>
      <c r="E15" s="20" t="s">
        <v>25</v>
      </c>
      <c r="F15" s="81"/>
      <c r="G15" s="8"/>
      <c r="H15" s="71"/>
      <c r="I15" s="10"/>
      <c r="J15" s="74">
        <f>Input!F17</f>
        <v>1843760</v>
      </c>
      <c r="K15" s="121"/>
      <c r="L15" s="71"/>
      <c r="M15" s="10"/>
      <c r="N15" s="74">
        <f>Input!G17</f>
        <v>1956581</v>
      </c>
      <c r="O15" s="121"/>
      <c r="P15" s="71"/>
      <c r="Q15" s="10"/>
      <c r="R15" s="74">
        <f>Input!H17</f>
        <v>2075489</v>
      </c>
      <c r="S15" s="125"/>
      <c r="T15" s="71"/>
      <c r="U15" s="10"/>
      <c r="V15" s="74">
        <f>Input!I17</f>
        <v>2169271</v>
      </c>
      <c r="W15" s="125"/>
      <c r="X15" s="71"/>
      <c r="Y15" s="10"/>
      <c r="Z15" s="74">
        <f>Input!J17</f>
        <v>2169271</v>
      </c>
      <c r="AA15" s="102"/>
      <c r="AB15" s="5"/>
      <c r="AC15" s="5"/>
      <c r="AD15" s="5"/>
      <c r="AE15" s="5"/>
      <c r="AF15" s="5"/>
      <c r="AG15" s="5"/>
      <c r="AH15" s="5"/>
      <c r="AI15" s="5"/>
    </row>
    <row r="16" spans="1:35">
      <c r="A16" s="81"/>
      <c r="B16" s="45"/>
      <c r="C16" s="44"/>
      <c r="D16" s="10"/>
      <c r="E16" s="10"/>
      <c r="F16" s="81"/>
      <c r="G16" s="8"/>
      <c r="H16" s="71"/>
      <c r="I16" s="10"/>
      <c r="J16" s="7"/>
      <c r="K16" s="121"/>
      <c r="L16" s="71"/>
      <c r="M16" s="10"/>
      <c r="N16" s="7"/>
      <c r="O16" s="121"/>
      <c r="P16" s="71"/>
      <c r="Q16" s="10"/>
      <c r="R16" s="7"/>
      <c r="S16" s="125"/>
      <c r="T16" s="71"/>
      <c r="U16" s="10"/>
      <c r="V16" s="7"/>
      <c r="W16" s="125"/>
      <c r="X16" s="71"/>
      <c r="Y16" s="10"/>
      <c r="Z16" s="7"/>
      <c r="AA16" s="102"/>
      <c r="AB16" s="5"/>
      <c r="AC16" s="5"/>
      <c r="AD16" s="5"/>
      <c r="AE16" s="5"/>
      <c r="AF16" s="5"/>
      <c r="AG16" s="5"/>
      <c r="AH16" s="5"/>
      <c r="AI16" s="5"/>
    </row>
    <row r="17" spans="1:35">
      <c r="A17" s="81"/>
      <c r="B17" s="45"/>
      <c r="C17" s="46" t="s">
        <v>34</v>
      </c>
      <c r="D17" s="10"/>
      <c r="E17" s="10"/>
      <c r="F17" s="81"/>
      <c r="G17" s="8"/>
      <c r="H17" s="31">
        <f>+$X$17</f>
        <v>20.71</v>
      </c>
      <c r="I17" s="10"/>
      <c r="J17" s="7"/>
      <c r="K17" s="122"/>
      <c r="L17" s="31">
        <f>+$X$17</f>
        <v>20.71</v>
      </c>
      <c r="M17" s="10"/>
      <c r="N17" s="7"/>
      <c r="O17" s="122"/>
      <c r="P17" s="31">
        <f>+$X$17</f>
        <v>20.71</v>
      </c>
      <c r="Q17" s="10"/>
      <c r="R17" s="7"/>
      <c r="S17" s="122"/>
      <c r="T17" s="31">
        <f>+$X$17</f>
        <v>20.71</v>
      </c>
      <c r="U17" s="10"/>
      <c r="V17" s="7"/>
      <c r="W17" s="122"/>
      <c r="X17" s="208">
        <v>20.71</v>
      </c>
      <c r="Y17" s="10"/>
      <c r="Z17" s="7"/>
      <c r="AA17" s="102">
        <v>8.24</v>
      </c>
      <c r="AB17" s="5" t="s">
        <v>103</v>
      </c>
      <c r="AC17" s="5"/>
      <c r="AD17" s="5"/>
      <c r="AE17" s="5"/>
      <c r="AF17" s="5"/>
      <c r="AG17" s="5"/>
      <c r="AH17" s="5"/>
      <c r="AI17" s="5"/>
    </row>
    <row r="18" spans="1:35">
      <c r="A18" s="81"/>
      <c r="B18" s="45"/>
      <c r="C18" s="46" t="s">
        <v>33</v>
      </c>
      <c r="D18" s="10"/>
      <c r="E18" s="10"/>
      <c r="F18" s="81"/>
      <c r="G18" s="8"/>
      <c r="H18" s="72">
        <f>H14-H17</f>
        <v>-18.581572221981169</v>
      </c>
      <c r="I18" s="10"/>
      <c r="J18" s="7"/>
      <c r="K18" s="122"/>
      <c r="L18" s="72">
        <f>L14-L17</f>
        <v>-18.624877022724846</v>
      </c>
      <c r="M18" s="10"/>
      <c r="N18" s="7"/>
      <c r="O18" s="122"/>
      <c r="P18" s="72">
        <f>P14-P17</f>
        <v>-18.669327657241258</v>
      </c>
      <c r="Q18" s="10"/>
      <c r="R18" s="7"/>
      <c r="S18" s="122"/>
      <c r="T18" s="72">
        <f>T14-T17</f>
        <v>-18.579636850352031</v>
      </c>
      <c r="U18" s="10"/>
      <c r="V18" s="7"/>
      <c r="W18" s="122"/>
      <c r="X18" s="72">
        <f>X14-X17</f>
        <v>-12.937457980123277</v>
      </c>
      <c r="Y18" s="10"/>
      <c r="Z18" s="7"/>
      <c r="AA18" s="102"/>
      <c r="AB18" s="5"/>
      <c r="AC18" s="5"/>
      <c r="AD18" s="5"/>
      <c r="AE18" s="5"/>
      <c r="AF18" s="5"/>
      <c r="AG18" s="5"/>
      <c r="AH18" s="5"/>
      <c r="AI18" s="5"/>
    </row>
    <row r="19" spans="1:35">
      <c r="A19" s="81"/>
      <c r="B19" s="45"/>
      <c r="C19" s="46" t="s">
        <v>35</v>
      </c>
      <c r="D19" s="10"/>
      <c r="E19" s="10"/>
      <c r="F19" s="81"/>
      <c r="G19" s="8"/>
      <c r="H19" s="71"/>
      <c r="I19" s="10"/>
      <c r="J19" s="7"/>
      <c r="K19" s="122"/>
      <c r="L19" s="72">
        <f>L14-H14</f>
        <v>-4.330480074367582E-2</v>
      </c>
      <c r="M19" s="10"/>
      <c r="N19" s="7"/>
      <c r="O19" s="122"/>
      <c r="P19" s="72">
        <f>P14-L14</f>
        <v>-4.4450634516412624E-2</v>
      </c>
      <c r="Q19" s="10"/>
      <c r="R19" s="7"/>
      <c r="S19" s="122"/>
      <c r="T19" s="72">
        <f>T14-P14</f>
        <v>8.9690806889226593E-2</v>
      </c>
      <c r="U19" s="10"/>
      <c r="V19" s="7"/>
      <c r="W19" s="122"/>
      <c r="X19" s="71"/>
      <c r="Y19" s="10"/>
      <c r="Z19" s="7"/>
      <c r="AA19" s="102"/>
      <c r="AB19" s="5"/>
      <c r="AC19" s="5"/>
      <c r="AD19" s="5"/>
      <c r="AE19" s="5"/>
      <c r="AF19" s="5"/>
      <c r="AG19" s="5"/>
      <c r="AH19" s="5"/>
      <c r="AI19" s="5"/>
    </row>
    <row r="20" spans="1:35">
      <c r="A20" s="81"/>
      <c r="B20" s="113"/>
      <c r="C20" s="114"/>
      <c r="D20" s="116"/>
      <c r="E20" s="116"/>
      <c r="F20" s="117"/>
      <c r="G20" s="100"/>
      <c r="H20" s="118"/>
      <c r="I20" s="116"/>
      <c r="J20" s="112"/>
      <c r="K20" s="123"/>
      <c r="L20" s="118"/>
      <c r="M20" s="116"/>
      <c r="N20" s="112"/>
      <c r="O20" s="123"/>
      <c r="P20" s="118"/>
      <c r="Q20" s="116"/>
      <c r="R20" s="112"/>
      <c r="S20" s="126"/>
      <c r="T20" s="118"/>
      <c r="U20" s="116"/>
      <c r="V20" s="112"/>
      <c r="W20" s="126"/>
      <c r="X20" s="118"/>
      <c r="Y20" s="116"/>
      <c r="Z20" s="119"/>
      <c r="AA20" s="102"/>
      <c r="AB20" s="5"/>
      <c r="AC20" s="5"/>
      <c r="AD20" s="5"/>
      <c r="AE20" s="5"/>
      <c r="AF20" s="5"/>
      <c r="AG20" s="5"/>
      <c r="AH20" s="5"/>
      <c r="AI20" s="5"/>
    </row>
    <row r="21" spans="1:35">
      <c r="A21" s="81"/>
      <c r="B21" s="45"/>
      <c r="C21" s="44" t="s">
        <v>82</v>
      </c>
      <c r="D21" s="10" t="s">
        <v>7</v>
      </c>
      <c r="E21" s="10" t="s">
        <v>27</v>
      </c>
      <c r="F21" s="81"/>
      <c r="G21" s="8"/>
      <c r="H21" s="72">
        <f>J21/J22</f>
        <v>0.52904959245907734</v>
      </c>
      <c r="I21" s="10" t="s">
        <v>7</v>
      </c>
      <c r="J21" s="73">
        <f>Input!F34</f>
        <v>3924310</v>
      </c>
      <c r="K21" s="121"/>
      <c r="L21" s="72">
        <f>N21/N22</f>
        <v>0.52511102441591107</v>
      </c>
      <c r="M21" s="10" t="s">
        <v>7</v>
      </c>
      <c r="N21" s="73">
        <f>Input!G34</f>
        <v>4079712</v>
      </c>
      <c r="O21" s="121"/>
      <c r="P21" s="72">
        <f>R21/R22</f>
        <v>0.51009748762661677</v>
      </c>
      <c r="Q21" s="10" t="s">
        <v>7</v>
      </c>
      <c r="R21" s="73">
        <f>Input!H34</f>
        <v>4235393</v>
      </c>
      <c r="S21" s="125"/>
      <c r="T21" s="72">
        <f>V21/V22</f>
        <v>0.56714999987113945</v>
      </c>
      <c r="U21" s="10" t="s">
        <v>7</v>
      </c>
      <c r="V21" s="73">
        <f>Input!I34</f>
        <v>4621335</v>
      </c>
      <c r="W21" s="125"/>
      <c r="X21" s="72">
        <f>Z21/Z22</f>
        <v>2.0692233651806924</v>
      </c>
      <c r="Y21" s="10" t="s">
        <v>7</v>
      </c>
      <c r="Z21" s="73">
        <f>Input!J34</f>
        <v>16860750</v>
      </c>
      <c r="AA21" s="102"/>
      <c r="AB21" s="5"/>
      <c r="AC21" s="5"/>
      <c r="AD21" s="5"/>
      <c r="AE21" s="5"/>
      <c r="AF21" s="5"/>
      <c r="AG21" s="5"/>
      <c r="AH21" s="5"/>
      <c r="AI21" s="5"/>
    </row>
    <row r="22" spans="1:35">
      <c r="A22" s="81"/>
      <c r="B22" s="45"/>
      <c r="C22" s="44"/>
      <c r="D22" s="10"/>
      <c r="E22" s="20" t="s">
        <v>0</v>
      </c>
      <c r="F22" s="81"/>
      <c r="G22" s="8"/>
      <c r="H22" s="71"/>
      <c r="I22" s="10"/>
      <c r="J22" s="74">
        <f>Input!F18</f>
        <v>7417660</v>
      </c>
      <c r="K22" s="121"/>
      <c r="L22" s="71"/>
      <c r="M22" s="10"/>
      <c r="N22" s="74">
        <f>Input!G18</f>
        <v>7769237</v>
      </c>
      <c r="O22" s="121"/>
      <c r="P22" s="71"/>
      <c r="Q22" s="10"/>
      <c r="R22" s="74">
        <f>Input!H18</f>
        <v>8303105</v>
      </c>
      <c r="S22" s="125"/>
      <c r="T22" s="71"/>
      <c r="U22" s="10"/>
      <c r="V22" s="74">
        <f>Input!I18</f>
        <v>8148347</v>
      </c>
      <c r="W22" s="125"/>
      <c r="X22" s="71"/>
      <c r="Y22" s="10"/>
      <c r="Z22" s="74">
        <f>Input!J18</f>
        <v>8148347</v>
      </c>
      <c r="AA22" s="102"/>
      <c r="AB22" s="5"/>
      <c r="AC22" s="5"/>
      <c r="AD22" s="5"/>
      <c r="AE22" s="5"/>
      <c r="AF22" s="5"/>
      <c r="AG22" s="5"/>
      <c r="AH22" s="5"/>
      <c r="AI22" s="5"/>
    </row>
    <row r="23" spans="1:35">
      <c r="A23" s="81"/>
      <c r="B23" s="45"/>
      <c r="C23" s="46" t="s">
        <v>34</v>
      </c>
      <c r="D23" s="10"/>
      <c r="E23" s="10"/>
      <c r="F23" s="81"/>
      <c r="G23" s="8"/>
      <c r="H23" s="31">
        <f>+$X$23</f>
        <v>1.0900000000000001</v>
      </c>
      <c r="I23" s="10"/>
      <c r="J23" s="7"/>
      <c r="K23" s="122"/>
      <c r="L23" s="31">
        <f>+$X$23</f>
        <v>1.0900000000000001</v>
      </c>
      <c r="M23" s="10"/>
      <c r="N23" s="7"/>
      <c r="O23" s="122"/>
      <c r="P23" s="31">
        <f>+$X$23</f>
        <v>1.0900000000000001</v>
      </c>
      <c r="Q23" s="10"/>
      <c r="R23" s="7"/>
      <c r="S23" s="122"/>
      <c r="T23" s="31">
        <f>+$X$23</f>
        <v>1.0900000000000001</v>
      </c>
      <c r="U23" s="10"/>
      <c r="V23" s="7"/>
      <c r="W23" s="122"/>
      <c r="X23" s="208">
        <v>1.0900000000000001</v>
      </c>
      <c r="Y23" s="10"/>
      <c r="Z23" s="7"/>
      <c r="AA23" s="102"/>
      <c r="AB23" s="5"/>
      <c r="AC23" s="5"/>
      <c r="AD23" s="5"/>
      <c r="AE23" s="5"/>
      <c r="AF23" s="5"/>
      <c r="AG23" s="5"/>
      <c r="AH23" s="5"/>
      <c r="AI23" s="5"/>
    </row>
    <row r="24" spans="1:35">
      <c r="A24" s="81"/>
      <c r="B24" s="45"/>
      <c r="C24" s="46" t="s">
        <v>33</v>
      </c>
      <c r="D24" s="10"/>
      <c r="E24" s="10"/>
      <c r="F24" s="81"/>
      <c r="G24" s="8"/>
      <c r="H24" s="72">
        <f>H21-H23</f>
        <v>-0.56095040754092274</v>
      </c>
      <c r="I24" s="10"/>
      <c r="J24" s="7"/>
      <c r="K24" s="122"/>
      <c r="L24" s="72">
        <f>L21-L23</f>
        <v>-0.56488897558408901</v>
      </c>
      <c r="M24" s="10"/>
      <c r="N24" s="7"/>
      <c r="O24" s="122"/>
      <c r="P24" s="72">
        <f>P21-P23</f>
        <v>-0.57990251237338331</v>
      </c>
      <c r="Q24" s="10"/>
      <c r="R24" s="7"/>
      <c r="S24" s="122"/>
      <c r="T24" s="72">
        <f>T21-T23</f>
        <v>-0.52285000012886063</v>
      </c>
      <c r="U24" s="10"/>
      <c r="V24" s="7"/>
      <c r="W24" s="122"/>
      <c r="X24" s="72">
        <f>X21-X23</f>
        <v>0.97922336518069231</v>
      </c>
      <c r="Y24" s="10"/>
      <c r="Z24" s="7"/>
      <c r="AA24" s="102"/>
      <c r="AB24" s="5"/>
      <c r="AC24" s="5"/>
      <c r="AD24" s="5"/>
      <c r="AE24" s="5"/>
      <c r="AF24" s="5"/>
      <c r="AG24" s="5"/>
      <c r="AH24" s="5"/>
      <c r="AI24" s="5"/>
    </row>
    <row r="25" spans="1:35">
      <c r="A25" s="81"/>
      <c r="B25" s="45"/>
      <c r="C25" s="46" t="s">
        <v>35</v>
      </c>
      <c r="D25" s="10"/>
      <c r="E25" s="10"/>
      <c r="F25" s="81"/>
      <c r="G25" s="8"/>
      <c r="H25" s="71"/>
      <c r="I25" s="10"/>
      <c r="J25" s="7"/>
      <c r="K25" s="122"/>
      <c r="L25" s="72">
        <f>L21-H21</f>
        <v>-3.9385680431662795E-3</v>
      </c>
      <c r="M25" s="10"/>
      <c r="N25" s="7"/>
      <c r="O25" s="122"/>
      <c r="P25" s="72">
        <f>P21-L21</f>
        <v>-1.5013536789294291E-2</v>
      </c>
      <c r="Q25" s="10"/>
      <c r="R25" s="7"/>
      <c r="S25" s="122"/>
      <c r="T25" s="72">
        <f>T21-P21</f>
        <v>5.705251224452268E-2</v>
      </c>
      <c r="U25" s="10"/>
      <c r="V25" s="7"/>
      <c r="W25" s="122"/>
      <c r="X25" s="71"/>
      <c r="Y25" s="10"/>
      <c r="Z25" s="7"/>
      <c r="AA25" s="102"/>
      <c r="AB25" s="5"/>
      <c r="AC25" s="5"/>
      <c r="AD25" s="5"/>
      <c r="AE25" s="5"/>
      <c r="AF25" s="5"/>
      <c r="AG25" s="5"/>
      <c r="AH25" s="5"/>
      <c r="AI25" s="5"/>
    </row>
    <row r="26" spans="1:35">
      <c r="A26" s="81"/>
      <c r="B26" s="113"/>
      <c r="C26" s="114"/>
      <c r="D26" s="116"/>
      <c r="E26" s="116"/>
      <c r="F26" s="117"/>
      <c r="G26" s="100"/>
      <c r="H26" s="118"/>
      <c r="I26" s="116"/>
      <c r="J26" s="112"/>
      <c r="K26" s="123"/>
      <c r="L26" s="118"/>
      <c r="M26" s="116"/>
      <c r="N26" s="112"/>
      <c r="O26" s="123"/>
      <c r="P26" s="118"/>
      <c r="Q26" s="116"/>
      <c r="R26" s="112"/>
      <c r="S26" s="126"/>
      <c r="T26" s="118"/>
      <c r="U26" s="116"/>
      <c r="V26" s="112"/>
      <c r="W26" s="126"/>
      <c r="X26" s="118"/>
      <c r="Y26" s="116"/>
      <c r="Z26" s="119"/>
      <c r="AA26" s="102"/>
      <c r="AB26" s="5"/>
      <c r="AC26" s="5"/>
      <c r="AD26" s="5"/>
      <c r="AE26" s="5"/>
      <c r="AF26" s="5"/>
      <c r="AG26" s="5"/>
      <c r="AH26" s="5"/>
      <c r="AI26" s="5"/>
    </row>
    <row r="27" spans="1:35">
      <c r="A27" s="81"/>
      <c r="B27" s="45"/>
      <c r="C27" s="222" t="s">
        <v>83</v>
      </c>
      <c r="D27" s="10" t="s">
        <v>7</v>
      </c>
      <c r="E27" s="10" t="s">
        <v>0</v>
      </c>
      <c r="F27" s="81"/>
      <c r="G27" s="8"/>
      <c r="H27" s="72">
        <f>J27/J28</f>
        <v>1.087555133494055</v>
      </c>
      <c r="I27" s="10" t="s">
        <v>7</v>
      </c>
      <c r="J27" s="73">
        <f>Input!F18</f>
        <v>7417660</v>
      </c>
      <c r="K27" s="121"/>
      <c r="L27" s="72">
        <f>N27/N28</f>
        <v>1.0219099544462249</v>
      </c>
      <c r="M27" s="10" t="s">
        <v>7</v>
      </c>
      <c r="N27" s="73">
        <f>Input!G18</f>
        <v>7769237</v>
      </c>
      <c r="O27" s="121"/>
      <c r="P27" s="72">
        <f>R27/R28</f>
        <v>1.0380734211056675</v>
      </c>
      <c r="Q27" s="10" t="s">
        <v>7</v>
      </c>
      <c r="R27" s="73">
        <f>Input!H18</f>
        <v>8303105</v>
      </c>
      <c r="S27" s="125"/>
      <c r="T27" s="72">
        <f>V27/V28</f>
        <v>1.1295545879616344</v>
      </c>
      <c r="U27" s="10" t="s">
        <v>7</v>
      </c>
      <c r="V27" s="73">
        <f>Input!I18</f>
        <v>8148347</v>
      </c>
      <c r="W27" s="125"/>
      <c r="X27" s="72">
        <f>Z27/Z28</f>
        <v>1.1295545879616344</v>
      </c>
      <c r="Y27" s="10" t="s">
        <v>7</v>
      </c>
      <c r="Z27" s="73">
        <f>Input!J18</f>
        <v>8148347</v>
      </c>
      <c r="AA27" s="102">
        <v>35738</v>
      </c>
      <c r="AB27" s="5"/>
      <c r="AC27" s="5"/>
      <c r="AD27" s="5"/>
      <c r="AE27" s="5"/>
      <c r="AF27" s="5"/>
      <c r="AG27" s="5"/>
      <c r="AH27" s="5"/>
      <c r="AI27" s="5"/>
    </row>
    <row r="28" spans="1:35">
      <c r="A28" s="79"/>
      <c r="B28" s="46"/>
      <c r="C28" s="222"/>
      <c r="D28" s="10"/>
      <c r="E28" s="20" t="s">
        <v>15</v>
      </c>
      <c r="F28" s="79"/>
      <c r="G28" s="1"/>
      <c r="H28" s="71"/>
      <c r="I28" s="10"/>
      <c r="J28" s="74">
        <f>Input!F25</f>
        <v>6820491</v>
      </c>
      <c r="K28" s="121"/>
      <c r="L28" s="71"/>
      <c r="M28" s="10"/>
      <c r="N28" s="74">
        <f>Input!G25</f>
        <v>7602663</v>
      </c>
      <c r="O28" s="121"/>
      <c r="P28" s="71"/>
      <c r="Q28" s="10"/>
      <c r="R28" s="74">
        <f>Input!H25</f>
        <v>7998572</v>
      </c>
      <c r="S28" s="125"/>
      <c r="T28" s="71"/>
      <c r="U28" s="10"/>
      <c r="V28" s="74">
        <f>Input!I25</f>
        <v>7213770</v>
      </c>
      <c r="W28" s="125"/>
      <c r="X28" s="71"/>
      <c r="Y28" s="10"/>
      <c r="Z28" s="74">
        <f>Input!J25</f>
        <v>7213770</v>
      </c>
      <c r="AA28" s="103">
        <v>13088</v>
      </c>
      <c r="AB28" s="4">
        <f>AA27/AA28</f>
        <v>2.7305929095354524</v>
      </c>
    </row>
    <row r="29" spans="1:35">
      <c r="A29" s="79"/>
      <c r="B29" s="46"/>
      <c r="C29" s="46" t="s">
        <v>34</v>
      </c>
      <c r="D29" s="10"/>
      <c r="E29" s="10"/>
      <c r="F29" s="79"/>
      <c r="G29" s="1"/>
      <c r="H29" s="31">
        <f>+$X$29</f>
        <v>2.73</v>
      </c>
      <c r="I29" s="10"/>
      <c r="J29" s="7"/>
      <c r="K29" s="122"/>
      <c r="L29" s="31">
        <f>+$X$29</f>
        <v>2.73</v>
      </c>
      <c r="M29" s="10"/>
      <c r="N29" s="7"/>
      <c r="O29" s="122"/>
      <c r="P29" s="31">
        <f>+$X$29</f>
        <v>2.73</v>
      </c>
      <c r="Q29" s="10"/>
      <c r="R29" s="7"/>
      <c r="S29" s="122"/>
      <c r="T29" s="31">
        <f>+$X$29</f>
        <v>2.73</v>
      </c>
      <c r="U29" s="10"/>
      <c r="V29" s="7"/>
      <c r="W29" s="122"/>
      <c r="X29" s="208">
        <v>2.73</v>
      </c>
      <c r="Y29" s="10"/>
      <c r="Z29" s="7"/>
      <c r="AA29" s="103"/>
    </row>
    <row r="30" spans="1:35">
      <c r="A30" s="79"/>
      <c r="B30" s="46"/>
      <c r="C30" s="46" t="s">
        <v>33</v>
      </c>
      <c r="D30" s="10"/>
      <c r="E30" s="10"/>
      <c r="F30" s="79"/>
      <c r="G30" s="1"/>
      <c r="H30" s="72">
        <f>H27-H29</f>
        <v>-1.642444866505945</v>
      </c>
      <c r="I30" s="10"/>
      <c r="J30" s="7"/>
      <c r="K30" s="122"/>
      <c r="L30" s="72">
        <f>L27-L29</f>
        <v>-1.7080900455537751</v>
      </c>
      <c r="M30" s="10"/>
      <c r="N30" s="7"/>
      <c r="O30" s="122"/>
      <c r="P30" s="72">
        <f>P27-P29</f>
        <v>-1.6919265788943325</v>
      </c>
      <c r="Q30" s="10"/>
      <c r="R30" s="7"/>
      <c r="S30" s="122"/>
      <c r="T30" s="72">
        <f>T27-T29</f>
        <v>-1.6004454120383655</v>
      </c>
      <c r="U30" s="10"/>
      <c r="V30" s="7"/>
      <c r="W30" s="122"/>
      <c r="X30" s="72">
        <f>X27-X29</f>
        <v>-1.6004454120383655</v>
      </c>
      <c r="Y30" s="10"/>
      <c r="Z30" s="7"/>
      <c r="AA30" s="103"/>
    </row>
    <row r="31" spans="1:35">
      <c r="A31" s="79"/>
      <c r="B31" s="46"/>
      <c r="C31" s="46" t="s">
        <v>35</v>
      </c>
      <c r="D31" s="2"/>
      <c r="E31" s="2"/>
      <c r="F31" s="90"/>
      <c r="G31" s="1"/>
      <c r="H31" s="71"/>
      <c r="I31" s="10"/>
      <c r="J31" s="7"/>
      <c r="K31" s="124"/>
      <c r="L31" s="72">
        <f>L27-H27</f>
        <v>-6.5645179047830071E-2</v>
      </c>
      <c r="M31" s="10"/>
      <c r="N31" s="7"/>
      <c r="O31" s="124"/>
      <c r="P31" s="72">
        <f>P27-L27</f>
        <v>1.6163466659442571E-2</v>
      </c>
      <c r="Q31" s="10"/>
      <c r="R31" s="7"/>
      <c r="S31" s="124"/>
      <c r="T31" s="72">
        <f>T27-P27</f>
        <v>9.1481166855966967E-2</v>
      </c>
      <c r="U31" s="10"/>
      <c r="V31" s="7"/>
      <c r="W31" s="124"/>
      <c r="X31" s="71"/>
      <c r="Y31" s="8"/>
      <c r="Z31" s="8"/>
      <c r="AA31" s="103"/>
    </row>
    <row r="32" spans="1:35">
      <c r="B32" s="109"/>
      <c r="C32" s="110"/>
      <c r="D32" s="110"/>
      <c r="E32" s="110"/>
      <c r="F32" s="109"/>
      <c r="G32" s="109"/>
      <c r="H32" s="111"/>
      <c r="I32" s="110"/>
      <c r="J32" s="112"/>
      <c r="K32" s="110"/>
      <c r="L32" s="110"/>
      <c r="M32" s="110"/>
      <c r="N32" s="110"/>
      <c r="O32" s="110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2:26">
      <c r="B33" s="1"/>
      <c r="C33" s="2"/>
      <c r="D33" s="2"/>
      <c r="E33" s="2"/>
      <c r="F33" s="1"/>
      <c r="G33" s="1"/>
      <c r="H33" s="26"/>
      <c r="I33" s="2"/>
      <c r="J33" s="7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8">
    <mergeCell ref="C14:C15"/>
    <mergeCell ref="C7:C8"/>
    <mergeCell ref="C27:C28"/>
    <mergeCell ref="W4:Z4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AM12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S4" sqref="S4:V4"/>
    </sheetView>
  </sheetViews>
  <sheetFormatPr defaultColWidth="9.140625" defaultRowHeight="12.75"/>
  <cols>
    <col min="1" max="1" width="3.28515625" style="4" customWidth="1"/>
    <col min="2" max="2" width="5" style="4" customWidth="1"/>
    <col min="3" max="3" width="16.5703125" style="6" customWidth="1"/>
    <col min="4" max="4" width="3.140625" style="6" customWidth="1"/>
    <col min="5" max="5" width="30.7109375" style="6" bestFit="1" customWidth="1"/>
    <col min="6" max="6" width="4.42578125" style="4" customWidth="1"/>
    <col min="7" max="7" width="2.7109375" style="4" customWidth="1"/>
    <col min="8" max="8" width="8.7109375" style="25" customWidth="1"/>
    <col min="9" max="9" width="3.140625" style="6" customWidth="1"/>
    <col min="10" max="10" width="10.140625" style="24" customWidth="1"/>
    <col min="11" max="11" width="2.7109375" style="24" customWidth="1"/>
    <col min="12" max="12" width="8.7109375" style="6" customWidth="1"/>
    <col min="13" max="13" width="3.140625" style="6" customWidth="1"/>
    <col min="14" max="14" width="10.28515625" style="6" customWidth="1"/>
    <col min="15" max="15" width="2.7109375" style="6" customWidth="1"/>
    <col min="16" max="16" width="8.7109375" style="6" customWidth="1"/>
    <col min="17" max="17" width="3.140625" style="6" customWidth="1"/>
    <col min="18" max="18" width="10.28515625" style="4" customWidth="1"/>
    <col min="19" max="19" width="2.7109375" style="4" customWidth="1"/>
    <col min="20" max="20" width="8.7109375" style="4" customWidth="1"/>
    <col min="21" max="21" width="3.140625" style="4" customWidth="1"/>
    <col min="22" max="22" width="10.28515625" style="4" customWidth="1"/>
    <col min="23" max="23" width="2.7109375" style="4" customWidth="1"/>
    <col min="24" max="24" width="8.7109375" style="4" customWidth="1"/>
    <col min="25" max="25" width="3.140625" style="4" customWidth="1"/>
    <col min="26" max="26" width="11.140625" style="4" bestFit="1" customWidth="1"/>
    <col min="27" max="16384" width="9.140625" style="4"/>
  </cols>
  <sheetData>
    <row r="1" spans="1:39" ht="15.75">
      <c r="B1" s="3" t="s">
        <v>108</v>
      </c>
      <c r="C1" s="106"/>
    </row>
    <row r="2" spans="1:39" ht="15.75">
      <c r="B2" s="3" t="s">
        <v>1</v>
      </c>
      <c r="C2" s="107"/>
      <c r="D2" s="2"/>
      <c r="E2" s="2"/>
      <c r="F2" s="2"/>
    </row>
    <row r="3" spans="1:39" ht="13.5" customHeight="1">
      <c r="A3" s="3"/>
      <c r="C3" s="2"/>
      <c r="D3" s="2"/>
      <c r="E3" s="2"/>
      <c r="F3" s="2"/>
    </row>
    <row r="4" spans="1:39" ht="21.75" customHeight="1">
      <c r="A4" s="8"/>
      <c r="B4" s="76" t="s">
        <v>11</v>
      </c>
      <c r="C4" s="57"/>
      <c r="D4" s="57"/>
      <c r="E4" s="57"/>
      <c r="F4" s="57"/>
      <c r="G4" s="224" t="s">
        <v>109</v>
      </c>
      <c r="H4" s="224"/>
      <c r="I4" s="224"/>
      <c r="J4" s="224"/>
      <c r="K4" s="223" t="s">
        <v>110</v>
      </c>
      <c r="L4" s="223"/>
      <c r="M4" s="223"/>
      <c r="N4" s="223"/>
      <c r="O4" s="223" t="s">
        <v>111</v>
      </c>
      <c r="P4" s="223"/>
      <c r="Q4" s="223"/>
      <c r="R4" s="223"/>
      <c r="S4" s="223" t="s">
        <v>112</v>
      </c>
      <c r="T4" s="223"/>
      <c r="U4" s="223"/>
      <c r="V4" s="223"/>
      <c r="W4" s="223" t="s">
        <v>32</v>
      </c>
      <c r="X4" s="223"/>
      <c r="Y4" s="223"/>
      <c r="Z4" s="22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>
      <c r="A5" s="81"/>
      <c r="B5" s="145" t="s">
        <v>5</v>
      </c>
      <c r="C5" s="146"/>
      <c r="D5" s="146"/>
      <c r="E5" s="146"/>
      <c r="F5" s="147"/>
      <c r="G5" s="148"/>
      <c r="H5" s="149"/>
      <c r="I5" s="146"/>
      <c r="J5" s="150"/>
      <c r="K5" s="155"/>
      <c r="L5" s="147"/>
      <c r="M5" s="146"/>
      <c r="N5" s="146"/>
      <c r="O5" s="156"/>
      <c r="P5" s="146"/>
      <c r="Q5" s="146"/>
      <c r="R5" s="153"/>
      <c r="S5" s="157"/>
      <c r="T5" s="153"/>
      <c r="U5" s="153"/>
      <c r="V5" s="153"/>
      <c r="W5" s="157"/>
      <c r="X5" s="153"/>
      <c r="Y5" s="153"/>
      <c r="Z5" s="153"/>
      <c r="AA5" s="102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>
      <c r="A6" s="81"/>
      <c r="B6" s="127"/>
      <c r="C6" s="10"/>
      <c r="D6" s="10"/>
      <c r="E6" s="10"/>
      <c r="F6" s="9"/>
      <c r="G6" s="128"/>
      <c r="H6" s="71"/>
      <c r="I6" s="10"/>
      <c r="J6" s="7"/>
      <c r="K6" s="94"/>
      <c r="L6" s="9"/>
      <c r="M6" s="10"/>
      <c r="N6" s="10"/>
      <c r="O6" s="96"/>
      <c r="P6" s="10"/>
      <c r="Q6" s="10"/>
      <c r="R6" s="8"/>
      <c r="S6" s="97"/>
      <c r="T6" s="8"/>
      <c r="U6" s="8"/>
      <c r="V6" s="8"/>
      <c r="W6" s="97"/>
      <c r="X6" s="8"/>
      <c r="Y6" s="8"/>
      <c r="Z6" s="8"/>
      <c r="AA6" s="102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>
      <c r="A7" s="81"/>
      <c r="B7" s="37"/>
      <c r="C7" s="37" t="s">
        <v>84</v>
      </c>
      <c r="D7" s="10" t="s">
        <v>7</v>
      </c>
      <c r="E7" s="10" t="s">
        <v>12</v>
      </c>
      <c r="F7" s="9"/>
      <c r="G7" s="128"/>
      <c r="H7" s="72">
        <f>J7/J8</f>
        <v>7.5515857559751792E-2</v>
      </c>
      <c r="I7" s="10" t="s">
        <v>7</v>
      </c>
      <c r="J7" s="73">
        <f>Input!F41</f>
        <v>628371</v>
      </c>
      <c r="K7" s="94"/>
      <c r="L7" s="72">
        <f>N7/N8</f>
        <v>8.3574879141769892E-2</v>
      </c>
      <c r="M7" s="10" t="s">
        <v>7</v>
      </c>
      <c r="N7" s="73">
        <f>Input!G41</f>
        <v>710122</v>
      </c>
      <c r="O7" s="94"/>
      <c r="P7" s="72">
        <f>R7/R8</f>
        <v>8.7736447198890843E-2</v>
      </c>
      <c r="Q7" s="10" t="s">
        <v>7</v>
      </c>
      <c r="R7" s="73">
        <f>Input!H41</f>
        <v>768902</v>
      </c>
      <c r="S7" s="94"/>
      <c r="T7" s="72">
        <f>V7/V8</f>
        <v>9.1718648844994935E-2</v>
      </c>
      <c r="U7" s="10" t="s">
        <v>7</v>
      </c>
      <c r="V7" s="73">
        <f>Input!I41</f>
        <v>796704</v>
      </c>
      <c r="W7" s="94"/>
      <c r="X7" s="72">
        <f>Z7/Z8</f>
        <v>0.33432747468583179</v>
      </c>
      <c r="Y7" s="10" t="s">
        <v>7</v>
      </c>
      <c r="Z7" s="73">
        <f>Input!J41</f>
        <v>2904099</v>
      </c>
      <c r="AA7" s="102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>
      <c r="A8" s="81"/>
      <c r="B8" s="37"/>
      <c r="C8" s="37"/>
      <c r="D8" s="10"/>
      <c r="E8" s="20" t="s">
        <v>39</v>
      </c>
      <c r="F8" s="9"/>
      <c r="G8" s="128"/>
      <c r="H8" s="71"/>
      <c r="I8" s="10"/>
      <c r="J8" s="74">
        <f>Input!F19</f>
        <v>8321047</v>
      </c>
      <c r="K8" s="94"/>
      <c r="L8" s="71"/>
      <c r="M8" s="10"/>
      <c r="N8" s="74">
        <f>Input!G19</f>
        <v>8496835.5</v>
      </c>
      <c r="O8" s="94"/>
      <c r="P8" s="71"/>
      <c r="Q8" s="10"/>
      <c r="R8" s="74">
        <f>Input!H19</f>
        <v>8763769.5</v>
      </c>
      <c r="S8" s="94"/>
      <c r="T8" s="71"/>
      <c r="U8" s="10"/>
      <c r="V8" s="74">
        <f>Input!I19</f>
        <v>8686390.5</v>
      </c>
      <c r="W8" s="94"/>
      <c r="X8" s="71"/>
      <c r="Y8" s="10"/>
      <c r="Z8" s="74">
        <f>Input!J19</f>
        <v>8686390.5</v>
      </c>
      <c r="AA8" s="102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>
      <c r="A9" s="81"/>
      <c r="B9" s="37"/>
      <c r="C9" s="38" t="s">
        <v>34</v>
      </c>
      <c r="D9" s="10"/>
      <c r="E9" s="10"/>
      <c r="F9" s="9"/>
      <c r="G9" s="128"/>
      <c r="H9" s="31">
        <f>+$X$9</f>
        <v>4.1000000000000002E-2</v>
      </c>
      <c r="I9" s="10"/>
      <c r="J9" s="7"/>
      <c r="K9" s="94"/>
      <c r="L9" s="31">
        <f>+$X$9</f>
        <v>4.1000000000000002E-2</v>
      </c>
      <c r="M9" s="10"/>
      <c r="N9" s="7"/>
      <c r="O9" s="94"/>
      <c r="P9" s="31">
        <f>+$X$9</f>
        <v>4.1000000000000002E-2</v>
      </c>
      <c r="Q9" s="10"/>
      <c r="R9" s="7"/>
      <c r="S9" s="94"/>
      <c r="T9" s="31">
        <f>+$X$9</f>
        <v>4.1000000000000002E-2</v>
      </c>
      <c r="U9" s="10"/>
      <c r="V9" s="7"/>
      <c r="W9" s="94"/>
      <c r="X9" s="208">
        <v>4.1000000000000002E-2</v>
      </c>
      <c r="Y9" s="10"/>
      <c r="Z9" s="7"/>
      <c r="AA9" s="10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>
      <c r="A10" s="81"/>
      <c r="B10" s="37"/>
      <c r="C10" s="38" t="s">
        <v>33</v>
      </c>
      <c r="D10" s="10"/>
      <c r="E10" s="10"/>
      <c r="F10" s="9"/>
      <c r="G10" s="128"/>
      <c r="H10" s="72">
        <f>H7-H9</f>
        <v>3.4515857559751791E-2</v>
      </c>
      <c r="I10" s="10"/>
      <c r="J10" s="7"/>
      <c r="K10" s="94"/>
      <c r="L10" s="72">
        <f>L7-L9</f>
        <v>4.257487914176989E-2</v>
      </c>
      <c r="M10" s="10"/>
      <c r="N10" s="7"/>
      <c r="O10" s="94"/>
      <c r="P10" s="72">
        <f>P7-P9</f>
        <v>4.6736447198890842E-2</v>
      </c>
      <c r="Q10" s="10"/>
      <c r="R10" s="7"/>
      <c r="S10" s="94"/>
      <c r="T10" s="72">
        <f>T7-T9</f>
        <v>5.0718648844994933E-2</v>
      </c>
      <c r="U10" s="10"/>
      <c r="V10" s="7"/>
      <c r="W10" s="94"/>
      <c r="X10" s="72">
        <f>X7-X9</f>
        <v>0.29332747468583181</v>
      </c>
      <c r="Y10" s="10"/>
      <c r="Z10" s="7"/>
      <c r="AA10" s="102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>
      <c r="A11" s="81"/>
      <c r="B11" s="37"/>
      <c r="C11" s="38" t="s">
        <v>35</v>
      </c>
      <c r="D11" s="10"/>
      <c r="E11" s="10"/>
      <c r="F11" s="9"/>
      <c r="G11" s="128"/>
      <c r="H11" s="71"/>
      <c r="I11" s="10"/>
      <c r="J11" s="7"/>
      <c r="K11" s="94"/>
      <c r="L11" s="72">
        <f>L7-H7</f>
        <v>8.0590215820180999E-3</v>
      </c>
      <c r="M11" s="10"/>
      <c r="N11" s="7"/>
      <c r="O11" s="94"/>
      <c r="P11" s="72">
        <f>P7-L7</f>
        <v>4.1615680571209512E-3</v>
      </c>
      <c r="Q11" s="10"/>
      <c r="R11" s="7"/>
      <c r="S11" s="94"/>
      <c r="T11" s="72">
        <f>T7-P7</f>
        <v>3.9822016461040916E-3</v>
      </c>
      <c r="U11" s="10"/>
      <c r="V11" s="7"/>
      <c r="W11" s="94"/>
      <c r="X11" s="71"/>
      <c r="Y11" s="10"/>
      <c r="Z11" s="7"/>
      <c r="AA11" s="10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>
      <c r="A12" s="81"/>
      <c r="B12" s="130"/>
      <c r="C12" s="131"/>
      <c r="D12" s="132"/>
      <c r="E12" s="132"/>
      <c r="F12" s="133"/>
      <c r="G12" s="134"/>
      <c r="H12" s="118"/>
      <c r="I12" s="116"/>
      <c r="J12" s="112"/>
      <c r="K12" s="140"/>
      <c r="L12" s="135"/>
      <c r="M12" s="116"/>
      <c r="N12" s="116"/>
      <c r="O12" s="141"/>
      <c r="P12" s="116"/>
      <c r="Q12" s="116"/>
      <c r="R12" s="100"/>
      <c r="S12" s="142"/>
      <c r="T12" s="100"/>
      <c r="U12" s="100"/>
      <c r="V12" s="100"/>
      <c r="W12" s="142"/>
      <c r="X12" s="100"/>
      <c r="Y12" s="100"/>
      <c r="Z12" s="100"/>
      <c r="AA12" s="102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>
      <c r="A13" s="81"/>
      <c r="B13" s="37"/>
      <c r="C13" s="40" t="s">
        <v>85</v>
      </c>
      <c r="D13" s="15" t="s">
        <v>7</v>
      </c>
      <c r="E13" s="10" t="s">
        <v>12</v>
      </c>
      <c r="F13" s="21"/>
      <c r="G13" s="128"/>
      <c r="H13" s="72">
        <f>J13/J14</f>
        <v>9.1021358486941983E-2</v>
      </c>
      <c r="I13" s="10" t="s">
        <v>7</v>
      </c>
      <c r="J13" s="73">
        <f>Input!F41</f>
        <v>628371</v>
      </c>
      <c r="K13" s="94"/>
      <c r="L13" s="72">
        <f>N13/N14</f>
        <v>9.7348444059930844E-2</v>
      </c>
      <c r="M13" s="10" t="s">
        <v>7</v>
      </c>
      <c r="N13" s="73">
        <f>Input!G41</f>
        <v>710122</v>
      </c>
      <c r="O13" s="94"/>
      <c r="P13" s="72">
        <f>R13/R14</f>
        <v>0.10262157468519589</v>
      </c>
      <c r="Q13" s="10" t="s">
        <v>7</v>
      </c>
      <c r="R13" s="73">
        <f>Input!H41</f>
        <v>768902</v>
      </c>
      <c r="S13" s="94"/>
      <c r="T13" s="72">
        <f>V13/V14</f>
        <v>0.11220874919632488</v>
      </c>
      <c r="U13" s="10" t="s">
        <v>7</v>
      </c>
      <c r="V13" s="73">
        <f>Input!I41</f>
        <v>796704</v>
      </c>
      <c r="W13" s="94"/>
      <c r="X13" s="72">
        <f>Z13/Z14</f>
        <v>0.40901679460916213</v>
      </c>
      <c r="Y13" s="10" t="s">
        <v>7</v>
      </c>
      <c r="Z13" s="73">
        <f>Input!J41</f>
        <v>2904099</v>
      </c>
      <c r="AA13" s="102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>
      <c r="A14" s="81"/>
      <c r="B14" s="37"/>
      <c r="C14" s="41"/>
      <c r="D14" s="16"/>
      <c r="E14" s="20" t="s">
        <v>41</v>
      </c>
      <c r="F14" s="9"/>
      <c r="G14" s="128"/>
      <c r="H14" s="71"/>
      <c r="I14" s="10"/>
      <c r="J14" s="74">
        <f>Input!F28</f>
        <v>6903555.5</v>
      </c>
      <c r="K14" s="94"/>
      <c r="L14" s="71"/>
      <c r="M14" s="10"/>
      <c r="N14" s="74">
        <f>Input!G28</f>
        <v>7294641.5</v>
      </c>
      <c r="O14" s="94"/>
      <c r="P14" s="71"/>
      <c r="Q14" s="10"/>
      <c r="R14" s="74">
        <f>Input!H28</f>
        <v>7492596</v>
      </c>
      <c r="S14" s="94"/>
      <c r="T14" s="71"/>
      <c r="U14" s="10"/>
      <c r="V14" s="74">
        <f>Input!I28</f>
        <v>7100195</v>
      </c>
      <c r="W14" s="94"/>
      <c r="X14" s="71"/>
      <c r="Y14" s="10"/>
      <c r="Z14" s="74">
        <f>Input!J28</f>
        <v>7100195</v>
      </c>
      <c r="AA14" s="10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>
      <c r="A15" s="81"/>
      <c r="B15" s="37"/>
      <c r="C15" s="38" t="s">
        <v>34</v>
      </c>
      <c r="D15" s="16"/>
      <c r="E15" s="10"/>
      <c r="F15" s="9"/>
      <c r="G15" s="128"/>
      <c r="H15" s="31">
        <f>+$X$15</f>
        <v>0.16</v>
      </c>
      <c r="I15" s="10"/>
      <c r="J15" s="7"/>
      <c r="K15" s="94"/>
      <c r="L15" s="31">
        <f>+$X$15</f>
        <v>0.16</v>
      </c>
      <c r="M15" s="10"/>
      <c r="N15" s="7"/>
      <c r="O15" s="94"/>
      <c r="P15" s="31">
        <f>+$X$15</f>
        <v>0.16</v>
      </c>
      <c r="Q15" s="10"/>
      <c r="R15" s="7"/>
      <c r="S15" s="94"/>
      <c r="T15" s="31">
        <f>+$X$15</f>
        <v>0.16</v>
      </c>
      <c r="U15" s="10"/>
      <c r="V15" s="7"/>
      <c r="W15" s="94"/>
      <c r="X15" s="208">
        <v>0.16</v>
      </c>
      <c r="Y15" s="10"/>
      <c r="Z15" s="7"/>
      <c r="AA15" s="102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>
      <c r="A16" s="81"/>
      <c r="B16" s="37"/>
      <c r="C16" s="38" t="s">
        <v>33</v>
      </c>
      <c r="D16" s="16"/>
      <c r="E16" s="10"/>
      <c r="F16" s="9"/>
      <c r="G16" s="128"/>
      <c r="H16" s="72">
        <f>H13-H15</f>
        <v>-6.897864151305802E-2</v>
      </c>
      <c r="I16" s="10"/>
      <c r="J16" s="7"/>
      <c r="K16" s="94"/>
      <c r="L16" s="72">
        <f>L13-L15</f>
        <v>-6.2651555940069159E-2</v>
      </c>
      <c r="M16" s="10"/>
      <c r="N16" s="7"/>
      <c r="O16" s="94"/>
      <c r="P16" s="72">
        <f>P13-P15</f>
        <v>-5.737842531480411E-2</v>
      </c>
      <c r="Q16" s="10"/>
      <c r="R16" s="7"/>
      <c r="S16" s="94"/>
      <c r="T16" s="72">
        <f>T13-T15</f>
        <v>-4.779125080367512E-2</v>
      </c>
      <c r="U16" s="10"/>
      <c r="V16" s="7"/>
      <c r="W16" s="94"/>
      <c r="X16" s="72">
        <f>X13-X15</f>
        <v>0.24901679460916212</v>
      </c>
      <c r="Y16" s="10"/>
      <c r="Z16" s="7"/>
      <c r="AA16" s="10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>
      <c r="A17" s="81"/>
      <c r="B17" s="37"/>
      <c r="C17" s="38" t="s">
        <v>35</v>
      </c>
      <c r="D17" s="16"/>
      <c r="E17" s="10"/>
      <c r="F17" s="9"/>
      <c r="G17" s="128"/>
      <c r="H17" s="71"/>
      <c r="I17" s="10"/>
      <c r="J17" s="7"/>
      <c r="K17" s="94"/>
      <c r="L17" s="72">
        <f>L13-H13</f>
        <v>6.3270855729888609E-3</v>
      </c>
      <c r="M17" s="10"/>
      <c r="N17" s="7"/>
      <c r="O17" s="94"/>
      <c r="P17" s="72">
        <f>P13-L13</f>
        <v>5.2731306252650489E-3</v>
      </c>
      <c r="Q17" s="10"/>
      <c r="R17" s="7"/>
      <c r="S17" s="94"/>
      <c r="T17" s="72">
        <f>T13-P13</f>
        <v>9.5871745111289902E-3</v>
      </c>
      <c r="U17" s="10"/>
      <c r="V17" s="7"/>
      <c r="W17" s="94"/>
      <c r="X17" s="71"/>
      <c r="Y17" s="10"/>
      <c r="Z17" s="7"/>
      <c r="AA17" s="102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>
      <c r="A18" s="81"/>
      <c r="B18" s="130"/>
      <c r="C18" s="136"/>
      <c r="D18" s="137"/>
      <c r="E18" s="116"/>
      <c r="F18" s="135"/>
      <c r="G18" s="134"/>
      <c r="H18" s="118"/>
      <c r="I18" s="116"/>
      <c r="J18" s="112"/>
      <c r="K18" s="140"/>
      <c r="L18" s="135"/>
      <c r="M18" s="116"/>
      <c r="N18" s="116"/>
      <c r="O18" s="141"/>
      <c r="P18" s="116"/>
      <c r="Q18" s="116"/>
      <c r="R18" s="100"/>
      <c r="S18" s="142"/>
      <c r="T18" s="100"/>
      <c r="U18" s="100"/>
      <c r="V18" s="100"/>
      <c r="W18" s="142"/>
      <c r="X18" s="100"/>
      <c r="Y18" s="100"/>
      <c r="Z18" s="100"/>
      <c r="AA18" s="10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>
      <c r="A19" s="81"/>
      <c r="B19" s="37"/>
      <c r="C19" s="42" t="s">
        <v>86</v>
      </c>
      <c r="D19" s="12" t="s">
        <v>7</v>
      </c>
      <c r="E19" s="10" t="s">
        <v>12</v>
      </c>
      <c r="F19" s="9"/>
      <c r="G19" s="128"/>
      <c r="H19" s="72">
        <f>J19/J20</f>
        <v>0.16012267124666502</v>
      </c>
      <c r="I19" s="10" t="s">
        <v>7</v>
      </c>
      <c r="J19" s="73">
        <f>Input!F41</f>
        <v>628371</v>
      </c>
      <c r="K19" s="94"/>
      <c r="L19" s="72">
        <f>N19/N20</f>
        <v>0.17406179651896997</v>
      </c>
      <c r="M19" s="10" t="s">
        <v>7</v>
      </c>
      <c r="N19" s="73">
        <f>Input!G41</f>
        <v>710122</v>
      </c>
      <c r="O19" s="94"/>
      <c r="P19" s="72">
        <f>R19/R20</f>
        <v>0.18154206705257339</v>
      </c>
      <c r="Q19" s="10" t="s">
        <v>7</v>
      </c>
      <c r="R19" s="73">
        <f>Input!H41</f>
        <v>768902</v>
      </c>
      <c r="S19" s="94"/>
      <c r="T19" s="72">
        <f>V19/V20</f>
        <v>0.17239693724865218</v>
      </c>
      <c r="U19" s="10" t="s">
        <v>7</v>
      </c>
      <c r="V19" s="73">
        <f>Input!I41</f>
        <v>796704</v>
      </c>
      <c r="W19" s="94"/>
      <c r="X19" s="72">
        <f>Z19/Z20</f>
        <v>0.17224020283795205</v>
      </c>
      <c r="Y19" s="10" t="s">
        <v>7</v>
      </c>
      <c r="Z19" s="73">
        <f>Input!J41</f>
        <v>2904099</v>
      </c>
      <c r="AA19" s="102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>
      <c r="A20" s="81"/>
      <c r="B20" s="37"/>
      <c r="C20" s="37"/>
      <c r="D20" s="10"/>
      <c r="E20" s="20" t="s">
        <v>27</v>
      </c>
      <c r="F20" s="9"/>
      <c r="G20" s="128"/>
      <c r="H20" s="71"/>
      <c r="I20" s="10"/>
      <c r="J20" s="74">
        <f>Input!F34</f>
        <v>3924310</v>
      </c>
      <c r="K20" s="94"/>
      <c r="L20" s="71"/>
      <c r="M20" s="10"/>
      <c r="N20" s="74">
        <f>Input!G34</f>
        <v>4079712</v>
      </c>
      <c r="O20" s="94"/>
      <c r="P20" s="71"/>
      <c r="Q20" s="10"/>
      <c r="R20" s="74">
        <f>Input!H34</f>
        <v>4235393</v>
      </c>
      <c r="S20" s="94"/>
      <c r="T20" s="71"/>
      <c r="U20" s="10"/>
      <c r="V20" s="74">
        <f>Input!I34</f>
        <v>4621335</v>
      </c>
      <c r="W20" s="94"/>
      <c r="X20" s="71"/>
      <c r="Y20" s="10"/>
      <c r="Z20" s="74">
        <f>Input!J34</f>
        <v>16860750</v>
      </c>
      <c r="AA20" s="10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>
      <c r="A21" s="81"/>
      <c r="B21" s="37"/>
      <c r="C21" s="38" t="s">
        <v>34</v>
      </c>
      <c r="D21" s="10"/>
      <c r="E21" s="10"/>
      <c r="F21" s="9"/>
      <c r="G21" s="128"/>
      <c r="H21" s="31">
        <f>+$X$21</f>
        <v>2.1700000000000001E-2</v>
      </c>
      <c r="I21" s="10"/>
      <c r="J21" s="7"/>
      <c r="K21" s="94"/>
      <c r="L21" s="31">
        <f>+$X$21</f>
        <v>2.1700000000000001E-2</v>
      </c>
      <c r="M21" s="10"/>
      <c r="N21" s="7"/>
      <c r="O21" s="94"/>
      <c r="P21" s="31">
        <f>+$X$21</f>
        <v>2.1700000000000001E-2</v>
      </c>
      <c r="Q21" s="10"/>
      <c r="R21" s="7"/>
      <c r="S21" s="94"/>
      <c r="T21" s="31">
        <f>+$X$21</f>
        <v>2.1700000000000001E-2</v>
      </c>
      <c r="U21" s="10"/>
      <c r="V21" s="7"/>
      <c r="W21" s="94"/>
      <c r="X21" s="208">
        <v>2.1700000000000001E-2</v>
      </c>
      <c r="Y21" s="10"/>
      <c r="Z21" s="7"/>
      <c r="AA21" s="102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>
      <c r="A22" s="81"/>
      <c r="B22" s="37"/>
      <c r="C22" s="38" t="s">
        <v>33</v>
      </c>
      <c r="D22" s="10"/>
      <c r="E22" s="10"/>
      <c r="F22" s="9"/>
      <c r="G22" s="128"/>
      <c r="H22" s="72">
        <f>H19-H21</f>
        <v>0.13842267124666502</v>
      </c>
      <c r="I22" s="10"/>
      <c r="J22" s="7"/>
      <c r="K22" s="94"/>
      <c r="L22" s="72">
        <f>L19-L21</f>
        <v>0.15236179651896997</v>
      </c>
      <c r="M22" s="10"/>
      <c r="N22" s="7"/>
      <c r="O22" s="94"/>
      <c r="P22" s="72">
        <f>P19-P21</f>
        <v>0.15984206705257339</v>
      </c>
      <c r="Q22" s="10"/>
      <c r="R22" s="7"/>
      <c r="S22" s="94"/>
      <c r="T22" s="72">
        <f>T19-T21</f>
        <v>0.15069693724865219</v>
      </c>
      <c r="U22" s="10"/>
      <c r="V22" s="7"/>
      <c r="W22" s="94"/>
      <c r="X22" s="72">
        <f>X19-X21</f>
        <v>0.15054020283795205</v>
      </c>
      <c r="Y22" s="10"/>
      <c r="Z22" s="7"/>
      <c r="AA22" s="102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>
      <c r="A23" s="81"/>
      <c r="B23" s="37"/>
      <c r="C23" s="38" t="s">
        <v>35</v>
      </c>
      <c r="D23" s="10"/>
      <c r="E23" s="10"/>
      <c r="F23" s="9"/>
      <c r="G23" s="128"/>
      <c r="H23" s="71"/>
      <c r="I23" s="10"/>
      <c r="J23" s="7"/>
      <c r="K23" s="94"/>
      <c r="L23" s="72">
        <f>L19-H19</f>
        <v>1.3939125272304953E-2</v>
      </c>
      <c r="M23" s="10"/>
      <c r="N23" s="7"/>
      <c r="O23" s="94"/>
      <c r="P23" s="72">
        <f>P19-L19</f>
        <v>7.4802705336034225E-3</v>
      </c>
      <c r="Q23" s="10"/>
      <c r="R23" s="7"/>
      <c r="S23" s="94"/>
      <c r="T23" s="72">
        <f>T19-P19</f>
        <v>-9.1451298039212092E-3</v>
      </c>
      <c r="U23" s="10"/>
      <c r="V23" s="7"/>
      <c r="W23" s="94"/>
      <c r="X23" s="71"/>
      <c r="Y23" s="10"/>
      <c r="Z23" s="7"/>
      <c r="AA23" s="10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>
      <c r="A24" s="81"/>
      <c r="B24" s="130"/>
      <c r="C24" s="138"/>
      <c r="D24" s="132"/>
      <c r="E24" s="132"/>
      <c r="F24" s="132"/>
      <c r="G24" s="139"/>
      <c r="H24" s="118"/>
      <c r="I24" s="116"/>
      <c r="J24" s="112"/>
      <c r="K24" s="140"/>
      <c r="L24" s="116"/>
      <c r="M24" s="116"/>
      <c r="N24" s="116"/>
      <c r="O24" s="141"/>
      <c r="P24" s="116"/>
      <c r="Q24" s="116"/>
      <c r="R24" s="100"/>
      <c r="S24" s="142"/>
      <c r="T24" s="100"/>
      <c r="U24" s="100"/>
      <c r="V24" s="100"/>
      <c r="W24" s="142"/>
      <c r="X24" s="100"/>
      <c r="Y24" s="100"/>
      <c r="Z24" s="100"/>
      <c r="AA24" s="10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>
      <c r="A25" s="81"/>
      <c r="B25" s="37"/>
      <c r="C25" s="219" t="s">
        <v>87</v>
      </c>
      <c r="D25" s="10" t="s">
        <v>7</v>
      </c>
      <c r="E25" s="10" t="s">
        <v>62</v>
      </c>
      <c r="F25" s="14"/>
      <c r="G25" s="102"/>
      <c r="H25" s="72">
        <f>J25/J26</f>
        <v>0.12005201101155891</v>
      </c>
      <c r="I25" s="10" t="s">
        <v>7</v>
      </c>
      <c r="J25" s="73">
        <f>Input!F39</f>
        <v>890505</v>
      </c>
      <c r="K25" s="94"/>
      <c r="L25" s="72">
        <f>N25/N26</f>
        <v>0.13092637024716841</v>
      </c>
      <c r="M25" s="10" t="s">
        <v>7</v>
      </c>
      <c r="N25" s="73">
        <f>Input!G39</f>
        <v>1017198</v>
      </c>
      <c r="O25" s="94"/>
      <c r="P25" s="72">
        <f>R25/R26</f>
        <v>0.12861694510667998</v>
      </c>
      <c r="Q25" s="10" t="s">
        <v>7</v>
      </c>
      <c r="R25" s="73">
        <f>Input!H39</f>
        <v>1067920</v>
      </c>
      <c r="S25" s="94"/>
      <c r="T25" s="72">
        <f>V25/V26</f>
        <v>0.13357224477553545</v>
      </c>
      <c r="U25" s="10" t="s">
        <v>7</v>
      </c>
      <c r="V25" s="73">
        <f>Input!I39</f>
        <v>1088393</v>
      </c>
      <c r="W25" s="94"/>
      <c r="X25" s="72">
        <f>Z25/Z26</f>
        <v>0.49875342814929213</v>
      </c>
      <c r="Y25" s="10" t="s">
        <v>7</v>
      </c>
      <c r="Z25" s="73">
        <f>Input!J39</f>
        <v>4064016</v>
      </c>
      <c r="AA25" s="102">
        <v>2590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>
      <c r="A26" s="81"/>
      <c r="B26" s="37"/>
      <c r="C26" s="219"/>
      <c r="D26" s="17"/>
      <c r="E26" s="20" t="s">
        <v>0</v>
      </c>
      <c r="F26" s="17"/>
      <c r="G26" s="102"/>
      <c r="H26" s="71"/>
      <c r="I26" s="10"/>
      <c r="J26" s="74">
        <f>Input!F18</f>
        <v>7417660</v>
      </c>
      <c r="K26" s="94"/>
      <c r="L26" s="71"/>
      <c r="M26" s="10"/>
      <c r="N26" s="74">
        <f>Input!G18</f>
        <v>7769237</v>
      </c>
      <c r="O26" s="94"/>
      <c r="P26" s="71"/>
      <c r="Q26" s="10"/>
      <c r="R26" s="74">
        <f>Input!H18</f>
        <v>8303105</v>
      </c>
      <c r="S26" s="94"/>
      <c r="T26" s="71"/>
      <c r="U26" s="10"/>
      <c r="V26" s="74">
        <f>Input!I18</f>
        <v>8148347</v>
      </c>
      <c r="W26" s="94"/>
      <c r="X26" s="71"/>
      <c r="Y26" s="10"/>
      <c r="Z26" s="74">
        <f>Input!J18</f>
        <v>8148347</v>
      </c>
      <c r="AA26" s="102">
        <v>35738</v>
      </c>
      <c r="AB26" s="5">
        <f>AA25/AA26</f>
        <v>7.2471878672561413E-2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>
      <c r="A27" s="81"/>
      <c r="B27" s="37"/>
      <c r="C27" s="39"/>
      <c r="D27" s="17"/>
      <c r="E27" s="10"/>
      <c r="F27" s="17"/>
      <c r="G27" s="102"/>
      <c r="H27" s="71"/>
      <c r="I27" s="10"/>
      <c r="J27" s="7"/>
      <c r="K27" s="94"/>
      <c r="L27" s="71"/>
      <c r="M27" s="10"/>
      <c r="N27" s="7"/>
      <c r="O27" s="94"/>
      <c r="P27" s="71"/>
      <c r="Q27" s="10"/>
      <c r="R27" s="7"/>
      <c r="S27" s="94"/>
      <c r="T27" s="71"/>
      <c r="U27" s="10"/>
      <c r="V27" s="7"/>
      <c r="W27" s="94"/>
      <c r="X27" s="71"/>
      <c r="Y27" s="10"/>
      <c r="Z27" s="7"/>
      <c r="AA27" s="102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>
      <c r="A28" s="81"/>
      <c r="B28" s="37"/>
      <c r="C28" s="38" t="s">
        <v>34</v>
      </c>
      <c r="D28" s="17"/>
      <c r="E28" s="10"/>
      <c r="F28" s="17"/>
      <c r="G28" s="102"/>
      <c r="H28" s="31">
        <f>+$X$28</f>
        <v>7.2471999999999995E-2</v>
      </c>
      <c r="I28" s="10"/>
      <c r="J28" s="7"/>
      <c r="K28" s="94"/>
      <c r="L28" s="31">
        <f>+$X$28</f>
        <v>7.2471999999999995E-2</v>
      </c>
      <c r="M28" s="10"/>
      <c r="N28" s="7"/>
      <c r="O28" s="94"/>
      <c r="P28" s="31">
        <f>+$X$28</f>
        <v>7.2471999999999995E-2</v>
      </c>
      <c r="Q28" s="10"/>
      <c r="R28" s="7"/>
      <c r="S28" s="94"/>
      <c r="T28" s="31">
        <f>+$X$28</f>
        <v>7.2471999999999995E-2</v>
      </c>
      <c r="U28" s="10"/>
      <c r="V28" s="7"/>
      <c r="W28" s="94"/>
      <c r="X28" s="208">
        <v>7.2471999999999995E-2</v>
      </c>
      <c r="Y28" s="10"/>
      <c r="Z28" s="7"/>
      <c r="AA28" s="10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>
      <c r="A29" s="81"/>
      <c r="B29" s="37"/>
      <c r="C29" s="38" t="s">
        <v>33</v>
      </c>
      <c r="D29" s="17"/>
      <c r="E29" s="10"/>
      <c r="F29" s="17"/>
      <c r="G29" s="102"/>
      <c r="H29" s="72">
        <f>H25-H28</f>
        <v>4.7580011011558912E-2</v>
      </c>
      <c r="I29" s="10"/>
      <c r="J29" s="7"/>
      <c r="K29" s="94"/>
      <c r="L29" s="72">
        <f>L25-L28</f>
        <v>5.8454370247168416E-2</v>
      </c>
      <c r="M29" s="10"/>
      <c r="N29" s="7"/>
      <c r="O29" s="94"/>
      <c r="P29" s="72">
        <f>P25-P28</f>
        <v>5.6144945106679986E-2</v>
      </c>
      <c r="Q29" s="10"/>
      <c r="R29" s="7"/>
      <c r="S29" s="94"/>
      <c r="T29" s="72">
        <f>T25-T28</f>
        <v>6.1100244775535453E-2</v>
      </c>
      <c r="U29" s="10"/>
      <c r="V29" s="7"/>
      <c r="W29" s="94"/>
      <c r="X29" s="72">
        <f>X25-X28</f>
        <v>0.42628142814929215</v>
      </c>
      <c r="Y29" s="10"/>
      <c r="Z29" s="7"/>
      <c r="AA29" s="10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>
      <c r="A30" s="81"/>
      <c r="B30" s="37"/>
      <c r="C30" s="38" t="s">
        <v>35</v>
      </c>
      <c r="D30" s="17"/>
      <c r="E30" s="10"/>
      <c r="F30" s="17"/>
      <c r="G30" s="102"/>
      <c r="H30" s="71"/>
      <c r="I30" s="10"/>
      <c r="J30" s="7"/>
      <c r="K30" s="94"/>
      <c r="L30" s="72">
        <f>L25-H25</f>
        <v>1.0874359235609504E-2</v>
      </c>
      <c r="M30" s="10"/>
      <c r="N30" s="7"/>
      <c r="O30" s="94"/>
      <c r="P30" s="72">
        <f>P25-L25</f>
        <v>-2.3094251404884303E-3</v>
      </c>
      <c r="Q30" s="10"/>
      <c r="R30" s="7"/>
      <c r="S30" s="94"/>
      <c r="T30" s="72">
        <f>T25-P25</f>
        <v>4.9552996688554674E-3</v>
      </c>
      <c r="U30" s="10"/>
      <c r="V30" s="7"/>
      <c r="W30" s="94"/>
      <c r="X30" s="71"/>
      <c r="Y30" s="10"/>
      <c r="Z30" s="7"/>
      <c r="AA30" s="102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>
      <c r="A31" s="81"/>
      <c r="B31" s="130"/>
      <c r="C31" s="136"/>
      <c r="D31" s="137"/>
      <c r="E31" s="137"/>
      <c r="F31" s="137"/>
      <c r="G31" s="139"/>
      <c r="H31" s="118"/>
      <c r="I31" s="116"/>
      <c r="J31" s="112"/>
      <c r="K31" s="140"/>
      <c r="L31" s="116"/>
      <c r="M31" s="116"/>
      <c r="N31" s="116"/>
      <c r="O31" s="141"/>
      <c r="P31" s="116"/>
      <c r="Q31" s="116"/>
      <c r="R31" s="100"/>
      <c r="S31" s="142"/>
      <c r="T31" s="100"/>
      <c r="U31" s="100"/>
      <c r="V31" s="100"/>
      <c r="W31" s="142"/>
      <c r="X31" s="100"/>
      <c r="Y31" s="100"/>
      <c r="Z31" s="100"/>
      <c r="AA31" s="10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>
      <c r="A32" s="81"/>
      <c r="B32" s="37"/>
      <c r="C32" s="37" t="s">
        <v>88</v>
      </c>
      <c r="D32" s="10" t="s">
        <v>7</v>
      </c>
      <c r="E32" s="10" t="s">
        <v>12</v>
      </c>
      <c r="F32" s="14"/>
      <c r="G32" s="102"/>
      <c r="H32" s="72">
        <f>J32/J33</f>
        <v>1.1169729418414907</v>
      </c>
      <c r="I32" s="10" t="s">
        <v>7</v>
      </c>
      <c r="J32" s="73">
        <f>Input!F41</f>
        <v>628371</v>
      </c>
      <c r="K32" s="94"/>
      <c r="L32" s="72">
        <f>N32/N33</f>
        <v>1.2618255834718586</v>
      </c>
      <c r="M32" s="10" t="s">
        <v>7</v>
      </c>
      <c r="N32" s="73">
        <f>Input!G41</f>
        <v>710122</v>
      </c>
      <c r="O32" s="94"/>
      <c r="P32" s="72">
        <f>R32/R33</f>
        <v>1.3721975895142891</v>
      </c>
      <c r="Q32" s="10" t="s">
        <v>7</v>
      </c>
      <c r="R32" s="73">
        <f>Input!H41</f>
        <v>768902</v>
      </c>
      <c r="S32" s="94"/>
      <c r="T32" s="72">
        <f>+V32/V33</f>
        <v>1.4582540940548119</v>
      </c>
      <c r="U32" s="10" t="s">
        <v>7</v>
      </c>
      <c r="V32" s="73">
        <f>Input!I41</f>
        <v>796704</v>
      </c>
      <c r="W32" s="94"/>
      <c r="X32" s="72">
        <f>Z32/V33</f>
        <v>5.3155428569336731</v>
      </c>
      <c r="Y32" s="10" t="s">
        <v>7</v>
      </c>
      <c r="Z32" s="73">
        <f>Input!J41</f>
        <v>2904099</v>
      </c>
      <c r="AA32" s="10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>
      <c r="A33" s="81"/>
      <c r="B33" s="37"/>
      <c r="C33" s="43"/>
      <c r="D33" s="19"/>
      <c r="E33" s="20" t="s">
        <v>63</v>
      </c>
      <c r="F33" s="8"/>
      <c r="G33" s="102"/>
      <c r="H33" s="71"/>
      <c r="I33" s="10"/>
      <c r="J33" s="74">
        <f>Input!F27</f>
        <v>562566</v>
      </c>
      <c r="K33" s="94"/>
      <c r="L33" s="71"/>
      <c r="M33" s="10"/>
      <c r="N33" s="74">
        <f>Input!G27</f>
        <v>562773.5</v>
      </c>
      <c r="O33" s="94"/>
      <c r="P33" s="71"/>
      <c r="Q33" s="10"/>
      <c r="R33" s="74">
        <f>Input!H27</f>
        <v>560343.5</v>
      </c>
      <c r="S33" s="94"/>
      <c r="T33" s="71"/>
      <c r="U33" s="10"/>
      <c r="V33" s="74">
        <f>Input!I27</f>
        <v>546341</v>
      </c>
      <c r="W33" s="94"/>
      <c r="X33" s="71"/>
      <c r="Y33" s="10"/>
      <c r="Z33" s="74">
        <f>Input!J27</f>
        <v>546341</v>
      </c>
      <c r="AA33" s="10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>
      <c r="A34" s="81"/>
      <c r="B34" s="37"/>
      <c r="C34" s="38" t="s">
        <v>34</v>
      </c>
      <c r="D34" s="19"/>
      <c r="E34" s="10"/>
      <c r="F34" s="8"/>
      <c r="G34" s="102"/>
      <c r="H34" s="31">
        <f>+$X$34</f>
        <v>0.73</v>
      </c>
      <c r="I34" s="10"/>
      <c r="J34" s="7"/>
      <c r="K34" s="94"/>
      <c r="L34" s="31">
        <f>+$X$34</f>
        <v>0.73</v>
      </c>
      <c r="M34" s="10"/>
      <c r="N34" s="7"/>
      <c r="O34" s="94"/>
      <c r="P34" s="31">
        <f>+$X$34</f>
        <v>0.73</v>
      </c>
      <c r="Q34" s="10"/>
      <c r="R34" s="7"/>
      <c r="S34" s="94"/>
      <c r="T34" s="31">
        <f>+$X$34</f>
        <v>0.73</v>
      </c>
      <c r="U34" s="10"/>
      <c r="V34" s="7"/>
      <c r="W34" s="94"/>
      <c r="X34" s="208">
        <v>0.73</v>
      </c>
      <c r="Y34" s="10"/>
      <c r="Z34" s="7"/>
      <c r="AA34" s="102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>
      <c r="A35" s="81"/>
      <c r="B35" s="37"/>
      <c r="C35" s="38" t="s">
        <v>33</v>
      </c>
      <c r="D35" s="19"/>
      <c r="E35" s="10"/>
      <c r="F35" s="8"/>
      <c r="G35" s="102"/>
      <c r="H35" s="72">
        <f>H32-H34</f>
        <v>0.38697294184149067</v>
      </c>
      <c r="I35" s="10"/>
      <c r="J35" s="7"/>
      <c r="K35" s="94"/>
      <c r="L35" s="72">
        <f>L32-L34</f>
        <v>0.5318255834718586</v>
      </c>
      <c r="M35" s="10"/>
      <c r="N35" s="7"/>
      <c r="O35" s="94"/>
      <c r="P35" s="72">
        <f>P32-P34</f>
        <v>0.64219758951428907</v>
      </c>
      <c r="Q35" s="10"/>
      <c r="R35" s="7"/>
      <c r="S35" s="94"/>
      <c r="T35" s="72">
        <f>T32-T34</f>
        <v>0.7282540940548119</v>
      </c>
      <c r="U35" s="10"/>
      <c r="V35" s="7"/>
      <c r="W35" s="94"/>
      <c r="X35" s="72">
        <f>X32-X34</f>
        <v>4.5855428569336727</v>
      </c>
      <c r="Y35" s="10"/>
      <c r="Z35" s="7"/>
      <c r="AA35" s="10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>
      <c r="A36" s="81"/>
      <c r="B36" s="37"/>
      <c r="C36" s="38" t="s">
        <v>35</v>
      </c>
      <c r="D36" s="19"/>
      <c r="E36" s="10"/>
      <c r="F36" s="8"/>
      <c r="G36" s="129"/>
      <c r="H36" s="71"/>
      <c r="I36" s="10"/>
      <c r="J36" s="7"/>
      <c r="K36" s="94"/>
      <c r="L36" s="72">
        <f>L32-H32</f>
        <v>0.14485264163036793</v>
      </c>
      <c r="M36" s="10"/>
      <c r="N36" s="7"/>
      <c r="O36" s="94"/>
      <c r="P36" s="72">
        <f>P32-L32</f>
        <v>0.11037200604243047</v>
      </c>
      <c r="Q36" s="10"/>
      <c r="R36" s="7"/>
      <c r="S36" s="94"/>
      <c r="T36" s="72">
        <f>T32-P32</f>
        <v>8.6056504540522827E-2</v>
      </c>
      <c r="U36" s="10"/>
      <c r="V36" s="7"/>
      <c r="W36" s="94"/>
      <c r="X36" s="71"/>
      <c r="Y36" s="10"/>
      <c r="Z36" s="7"/>
      <c r="AA36" s="10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>
      <c r="A37" s="8"/>
      <c r="B37" s="100"/>
      <c r="C37" s="115"/>
      <c r="D37" s="115"/>
      <c r="E37" s="116"/>
      <c r="F37" s="100"/>
      <c r="G37" s="100"/>
      <c r="H37" s="111"/>
      <c r="I37" s="116"/>
      <c r="J37" s="112"/>
      <c r="K37" s="112"/>
      <c r="L37" s="116"/>
      <c r="M37" s="116"/>
      <c r="N37" s="116"/>
      <c r="O37" s="116"/>
      <c r="P37" s="116"/>
      <c r="Q37" s="116"/>
      <c r="R37" s="100"/>
      <c r="S37" s="100"/>
      <c r="T37" s="100"/>
      <c r="U37" s="100"/>
      <c r="V37" s="100"/>
      <c r="W37" s="100"/>
      <c r="X37" s="100"/>
      <c r="Y37" s="100"/>
      <c r="Z37" s="100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>
      <c r="A38" s="8"/>
      <c r="B38" s="8"/>
      <c r="C38" s="13"/>
      <c r="D38" s="13"/>
      <c r="E38" s="10"/>
      <c r="F38" s="8"/>
      <c r="G38" s="8"/>
      <c r="H38" s="26"/>
      <c r="I38" s="10"/>
      <c r="J38" s="7"/>
      <c r="K38" s="7"/>
      <c r="L38" s="10"/>
      <c r="M38" s="10"/>
      <c r="N38" s="10"/>
      <c r="O38" s="10"/>
      <c r="P38" s="10"/>
      <c r="Q38" s="1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>
      <c r="A39" s="8"/>
      <c r="B39" s="8"/>
      <c r="C39" s="18"/>
      <c r="D39" s="18"/>
      <c r="E39" s="10"/>
      <c r="F39" s="8"/>
      <c r="G39" s="8"/>
      <c r="H39" s="26"/>
      <c r="I39" s="10"/>
      <c r="J39" s="7"/>
      <c r="K39" s="7"/>
      <c r="L39" s="10"/>
      <c r="M39" s="10"/>
      <c r="N39" s="10"/>
      <c r="O39" s="10"/>
      <c r="P39" s="10"/>
      <c r="Q39" s="1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>
      <c r="A40" s="5"/>
      <c r="B40" s="8"/>
      <c r="C40" s="10"/>
      <c r="D40" s="10"/>
      <c r="E40" s="10"/>
      <c r="F40" s="8"/>
      <c r="G40" s="8"/>
      <c r="H40" s="26"/>
      <c r="I40" s="10"/>
      <c r="J40" s="7"/>
      <c r="K40" s="7"/>
      <c r="L40" s="10"/>
      <c r="M40" s="10"/>
      <c r="N40" s="10"/>
      <c r="O40" s="10"/>
      <c r="P40" s="10"/>
      <c r="Q40" s="11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>
      <c r="A41" s="5"/>
      <c r="B41" s="8"/>
      <c r="C41" s="10"/>
      <c r="D41" s="10"/>
      <c r="E41" s="35"/>
      <c r="F41" s="8"/>
      <c r="G41" s="8"/>
      <c r="H41" s="26"/>
      <c r="I41" s="10"/>
      <c r="J41" s="7"/>
      <c r="K41" s="7"/>
      <c r="L41" s="10"/>
      <c r="M41" s="10"/>
      <c r="N41" s="10"/>
      <c r="O41" s="10"/>
      <c r="P41" s="10"/>
      <c r="Q41" s="1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>
      <c r="A42" s="5"/>
      <c r="B42" s="8"/>
      <c r="C42" s="10"/>
      <c r="D42" s="10"/>
      <c r="E42" s="35"/>
      <c r="F42" s="8"/>
      <c r="G42" s="8"/>
      <c r="H42" s="26"/>
      <c r="I42" s="10"/>
      <c r="J42" s="7"/>
      <c r="K42" s="7"/>
      <c r="L42" s="10"/>
      <c r="M42" s="10"/>
      <c r="N42" s="10"/>
      <c r="O42" s="10"/>
      <c r="P42" s="10"/>
      <c r="Q42" s="1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>
      <c r="A43" s="5"/>
      <c r="B43" s="8"/>
      <c r="C43" s="10"/>
      <c r="D43" s="10"/>
      <c r="E43" s="35"/>
      <c r="F43" s="8"/>
      <c r="G43" s="8"/>
      <c r="H43" s="26"/>
      <c r="I43" s="10"/>
      <c r="J43" s="7"/>
      <c r="K43" s="7"/>
      <c r="L43" s="10"/>
      <c r="M43" s="10"/>
      <c r="N43" s="10"/>
      <c r="O43" s="10"/>
      <c r="P43" s="10"/>
      <c r="Q43" s="1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>
      <c r="A44" s="5"/>
      <c r="B44" s="8"/>
      <c r="C44" s="10"/>
      <c r="D44" s="10"/>
      <c r="E44" s="19"/>
      <c r="F44" s="8"/>
      <c r="G44" s="8"/>
      <c r="H44" s="26"/>
      <c r="I44" s="10"/>
      <c r="J44" s="7"/>
      <c r="K44" s="7"/>
      <c r="L44" s="10"/>
      <c r="M44" s="10"/>
      <c r="N44" s="10"/>
      <c r="O44" s="10"/>
      <c r="P44" s="10"/>
      <c r="Q44" s="11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>
      <c r="A45" s="5"/>
      <c r="B45" s="8"/>
      <c r="C45" s="10"/>
      <c r="D45" s="10"/>
      <c r="E45" s="10"/>
      <c r="F45" s="8"/>
      <c r="G45" s="8"/>
      <c r="H45" s="26"/>
      <c r="I45" s="10"/>
      <c r="J45" s="7"/>
      <c r="K45" s="7"/>
      <c r="L45" s="10"/>
      <c r="M45" s="10"/>
      <c r="N45" s="10"/>
      <c r="O45" s="10"/>
      <c r="P45" s="10"/>
      <c r="Q45" s="11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>
      <c r="A46" s="5"/>
      <c r="B46" s="8"/>
      <c r="C46" s="10"/>
      <c r="D46" s="10"/>
      <c r="E46" s="10"/>
      <c r="F46" s="8"/>
      <c r="G46" s="8"/>
      <c r="H46" s="26"/>
      <c r="I46" s="10"/>
      <c r="J46" s="7"/>
      <c r="K46" s="7"/>
      <c r="L46" s="10"/>
      <c r="M46" s="10"/>
      <c r="N46" s="10"/>
      <c r="O46" s="10"/>
      <c r="P46" s="10"/>
      <c r="Q46" s="11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>
      <c r="A47" s="5"/>
      <c r="B47" s="8"/>
      <c r="C47" s="10"/>
      <c r="D47" s="10"/>
      <c r="E47" s="10"/>
      <c r="F47" s="8"/>
      <c r="G47" s="8"/>
      <c r="H47" s="26"/>
      <c r="I47" s="10"/>
      <c r="J47" s="7"/>
      <c r="K47" s="7"/>
      <c r="L47" s="10"/>
      <c r="M47" s="10"/>
      <c r="N47" s="10"/>
      <c r="O47" s="10"/>
      <c r="P47" s="10"/>
      <c r="Q47" s="1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>
      <c r="A48" s="5"/>
      <c r="B48" s="8"/>
      <c r="C48" s="10"/>
      <c r="D48" s="10"/>
      <c r="E48" s="10"/>
      <c r="F48" s="8"/>
      <c r="G48" s="8"/>
      <c r="H48" s="26"/>
      <c r="I48" s="10"/>
      <c r="J48" s="7"/>
      <c r="K48" s="7"/>
      <c r="L48" s="10"/>
      <c r="M48" s="10"/>
      <c r="N48" s="10"/>
      <c r="O48" s="10"/>
      <c r="P48" s="10"/>
      <c r="Q48" s="1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>
      <c r="A49" s="5"/>
      <c r="B49" s="8"/>
      <c r="C49" s="10"/>
      <c r="D49" s="10"/>
      <c r="E49" s="35"/>
      <c r="F49" s="8"/>
      <c r="G49" s="8"/>
      <c r="H49" s="26"/>
      <c r="I49" s="10"/>
      <c r="J49" s="7"/>
      <c r="K49" s="7"/>
      <c r="L49" s="10"/>
      <c r="M49" s="10"/>
      <c r="N49" s="10"/>
      <c r="O49" s="10"/>
      <c r="P49" s="10"/>
      <c r="Q49" s="11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>
      <c r="A50" s="5"/>
      <c r="B50" s="8"/>
      <c r="C50" s="10"/>
      <c r="D50" s="10"/>
      <c r="E50" s="35"/>
      <c r="F50" s="8"/>
      <c r="G50" s="8"/>
      <c r="H50" s="26"/>
      <c r="I50" s="10"/>
      <c r="J50" s="7"/>
      <c r="K50" s="7"/>
      <c r="L50" s="10"/>
      <c r="M50" s="10"/>
      <c r="N50" s="10"/>
      <c r="O50" s="10"/>
      <c r="P50" s="10"/>
      <c r="Q50" s="11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>
      <c r="A51" s="5"/>
      <c r="B51" s="8"/>
      <c r="C51" s="10"/>
      <c r="D51" s="10"/>
      <c r="E51" s="19"/>
      <c r="F51" s="8"/>
      <c r="G51" s="8"/>
      <c r="H51" s="26"/>
      <c r="I51" s="10"/>
      <c r="J51" s="7"/>
      <c r="K51" s="7"/>
      <c r="L51" s="10"/>
      <c r="M51" s="10"/>
      <c r="N51" s="10"/>
      <c r="O51" s="10"/>
      <c r="P51" s="10"/>
      <c r="Q51" s="11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>
      <c r="A52" s="5"/>
      <c r="B52" s="8"/>
      <c r="C52" s="10"/>
      <c r="D52" s="10"/>
      <c r="E52" s="19"/>
      <c r="F52" s="8"/>
      <c r="G52" s="8"/>
      <c r="H52" s="26"/>
      <c r="I52" s="10"/>
      <c r="J52" s="7"/>
      <c r="K52" s="7"/>
      <c r="L52" s="10"/>
      <c r="M52" s="10"/>
      <c r="N52" s="10"/>
      <c r="O52" s="10"/>
      <c r="P52" s="10"/>
      <c r="Q52" s="1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>
      <c r="A53" s="5"/>
      <c r="B53" s="8"/>
      <c r="C53" s="10"/>
      <c r="D53" s="10"/>
      <c r="E53" s="10"/>
      <c r="F53" s="8"/>
      <c r="G53" s="8"/>
      <c r="H53" s="26"/>
      <c r="I53" s="10"/>
      <c r="J53" s="7"/>
      <c r="K53" s="7"/>
      <c r="L53" s="10"/>
      <c r="M53" s="10"/>
      <c r="N53" s="10"/>
      <c r="O53" s="10"/>
      <c r="P53" s="10"/>
      <c r="Q53" s="11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>
      <c r="A54" s="5"/>
      <c r="B54" s="5"/>
      <c r="C54" s="11"/>
      <c r="D54" s="11"/>
      <c r="E54" s="11"/>
      <c r="F54" s="5"/>
      <c r="G54" s="5"/>
      <c r="I54" s="11"/>
      <c r="L54" s="11"/>
      <c r="M54" s="10"/>
      <c r="N54" s="10"/>
      <c r="O54" s="11"/>
      <c r="P54" s="11"/>
      <c r="Q54" s="11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>
      <c r="A55" s="5"/>
      <c r="B55" s="5"/>
      <c r="C55" s="11"/>
      <c r="D55" s="11"/>
      <c r="E55" s="11"/>
      <c r="F55" s="5"/>
      <c r="G55" s="5"/>
      <c r="I55" s="11"/>
      <c r="L55" s="11"/>
      <c r="M55" s="10"/>
      <c r="N55" s="10"/>
      <c r="O55" s="11"/>
      <c r="P55" s="11"/>
      <c r="Q55" s="11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>
      <c r="A56" s="5"/>
      <c r="B56" s="5"/>
      <c r="C56" s="11"/>
      <c r="D56" s="11"/>
      <c r="E56" s="11"/>
      <c r="F56" s="5"/>
      <c r="G56" s="5"/>
      <c r="I56" s="11"/>
      <c r="L56" s="11"/>
      <c r="M56" s="10"/>
      <c r="N56" s="10"/>
      <c r="O56" s="11"/>
      <c r="P56" s="11"/>
      <c r="Q56" s="11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>
      <c r="A57" s="5"/>
      <c r="B57" s="5"/>
      <c r="C57" s="11"/>
      <c r="D57" s="11"/>
      <c r="E57" s="11"/>
      <c r="F57" s="5"/>
      <c r="G57" s="5"/>
      <c r="I57" s="11"/>
      <c r="L57" s="11"/>
      <c r="M57" s="10"/>
      <c r="N57" s="10"/>
      <c r="O57" s="11"/>
      <c r="P57" s="11"/>
      <c r="Q57" s="11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>
      <c r="A58" s="5"/>
      <c r="B58" s="5"/>
      <c r="C58" s="11"/>
      <c r="D58" s="11"/>
      <c r="E58" s="11"/>
      <c r="F58" s="5"/>
      <c r="G58" s="5"/>
      <c r="I58" s="11"/>
      <c r="L58" s="11"/>
      <c r="M58" s="10"/>
      <c r="N58" s="10"/>
      <c r="O58" s="11"/>
      <c r="P58" s="11"/>
      <c r="Q58" s="11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>
      <c r="A59" s="5"/>
      <c r="B59" s="5"/>
      <c r="C59" s="11"/>
      <c r="D59" s="11"/>
      <c r="E59" s="11"/>
      <c r="F59" s="5"/>
      <c r="G59" s="5"/>
      <c r="I59" s="11"/>
      <c r="L59" s="11"/>
      <c r="M59" s="10"/>
      <c r="N59" s="10"/>
      <c r="O59" s="11"/>
      <c r="P59" s="11"/>
      <c r="Q59" s="11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>
      <c r="A60" s="5"/>
      <c r="B60" s="5"/>
      <c r="C60" s="11"/>
      <c r="D60" s="11"/>
      <c r="E60" s="11"/>
      <c r="F60" s="5"/>
      <c r="G60" s="5"/>
      <c r="I60" s="11"/>
      <c r="L60" s="11"/>
      <c r="M60" s="10"/>
      <c r="N60" s="10"/>
      <c r="O60" s="11"/>
      <c r="P60" s="11"/>
      <c r="Q60" s="11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>
      <c r="A61" s="5"/>
      <c r="B61" s="5"/>
      <c r="C61" s="11"/>
      <c r="D61" s="11"/>
      <c r="E61" s="11"/>
      <c r="F61" s="5"/>
      <c r="G61" s="5"/>
      <c r="I61" s="11"/>
      <c r="L61" s="11"/>
      <c r="M61" s="10"/>
      <c r="N61" s="10"/>
      <c r="O61" s="11"/>
      <c r="P61" s="11"/>
      <c r="Q61" s="1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>
      <c r="A62" s="5"/>
      <c r="B62" s="5"/>
      <c r="C62" s="11"/>
      <c r="D62" s="11"/>
      <c r="E62" s="11"/>
      <c r="F62" s="5"/>
      <c r="G62" s="5"/>
      <c r="I62" s="11"/>
      <c r="L62" s="11"/>
      <c r="M62" s="10"/>
      <c r="N62" s="10"/>
      <c r="O62" s="11"/>
      <c r="P62" s="11"/>
      <c r="Q62" s="1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>
      <c r="A63" s="5"/>
      <c r="B63" s="5"/>
      <c r="C63" s="11"/>
      <c r="D63" s="11"/>
      <c r="E63" s="11"/>
      <c r="F63" s="5"/>
      <c r="G63" s="5"/>
      <c r="I63" s="11"/>
      <c r="L63" s="11"/>
      <c r="M63" s="10"/>
      <c r="N63" s="10"/>
      <c r="O63" s="11"/>
      <c r="P63" s="11"/>
      <c r="Q63" s="11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>
      <c r="A64" s="5"/>
      <c r="B64" s="5"/>
      <c r="C64" s="11"/>
      <c r="D64" s="11"/>
      <c r="E64" s="11"/>
      <c r="F64" s="5"/>
      <c r="G64" s="5"/>
      <c r="I64" s="11"/>
      <c r="L64" s="11"/>
      <c r="M64" s="10"/>
      <c r="N64" s="10"/>
      <c r="O64" s="11"/>
      <c r="P64" s="11"/>
      <c r="Q64" s="11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>
      <c r="A65" s="5"/>
      <c r="B65" s="5"/>
      <c r="C65" s="11"/>
      <c r="D65" s="11"/>
      <c r="E65" s="11"/>
      <c r="F65" s="5"/>
      <c r="G65" s="5"/>
      <c r="I65" s="11"/>
      <c r="L65" s="11"/>
      <c r="M65" s="10"/>
      <c r="N65" s="10"/>
      <c r="O65" s="11"/>
      <c r="P65" s="11"/>
      <c r="Q65" s="11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>
      <c r="A66" s="5"/>
      <c r="B66" s="5"/>
      <c r="C66" s="11"/>
      <c r="D66" s="11"/>
      <c r="E66" s="11"/>
      <c r="F66" s="5"/>
      <c r="G66" s="5"/>
      <c r="I66" s="11"/>
      <c r="L66" s="11"/>
      <c r="M66" s="10"/>
      <c r="N66" s="10"/>
      <c r="O66" s="11"/>
      <c r="P66" s="11"/>
      <c r="Q66" s="11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>
      <c r="A67" s="5"/>
      <c r="B67" s="5"/>
      <c r="C67" s="11"/>
      <c r="D67" s="11"/>
      <c r="E67" s="11"/>
      <c r="F67" s="5"/>
      <c r="G67" s="5"/>
      <c r="I67" s="11"/>
      <c r="L67" s="11"/>
      <c r="M67" s="10"/>
      <c r="N67" s="10"/>
      <c r="O67" s="11"/>
      <c r="P67" s="11"/>
      <c r="Q67" s="11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>
      <c r="A68" s="5"/>
      <c r="B68" s="5"/>
      <c r="C68" s="11"/>
      <c r="D68" s="11"/>
      <c r="E68" s="11"/>
      <c r="F68" s="5"/>
      <c r="G68" s="5"/>
      <c r="I68" s="11"/>
      <c r="L68" s="11"/>
      <c r="M68" s="10"/>
      <c r="N68" s="10"/>
      <c r="O68" s="11"/>
      <c r="P68" s="11"/>
      <c r="Q68" s="11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>
      <c r="A69" s="5"/>
      <c r="B69" s="5"/>
      <c r="C69" s="11"/>
      <c r="D69" s="11"/>
      <c r="E69" s="11"/>
      <c r="F69" s="5"/>
      <c r="G69" s="5"/>
      <c r="I69" s="11"/>
      <c r="L69" s="11"/>
      <c r="M69" s="10"/>
      <c r="N69" s="10"/>
      <c r="O69" s="11"/>
      <c r="P69" s="11"/>
      <c r="Q69" s="11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>
      <c r="A70" s="5"/>
      <c r="B70" s="5"/>
      <c r="C70" s="11"/>
      <c r="D70" s="11"/>
      <c r="E70" s="11"/>
      <c r="F70" s="5"/>
      <c r="G70" s="5"/>
      <c r="I70" s="11"/>
      <c r="L70" s="11"/>
      <c r="M70" s="10"/>
      <c r="N70" s="10"/>
      <c r="O70" s="11"/>
      <c r="P70" s="11"/>
      <c r="Q70" s="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>
      <c r="A71" s="5"/>
      <c r="B71" s="5"/>
      <c r="C71" s="11"/>
      <c r="D71" s="11"/>
      <c r="E71" s="11"/>
      <c r="F71" s="5"/>
      <c r="G71" s="5"/>
      <c r="I71" s="11"/>
      <c r="L71" s="11"/>
      <c r="M71" s="10"/>
      <c r="N71" s="10"/>
      <c r="O71" s="11"/>
      <c r="P71" s="11"/>
      <c r="Q71" s="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>
      <c r="A72" s="5"/>
      <c r="B72" s="5"/>
      <c r="C72" s="11"/>
      <c r="D72" s="11"/>
      <c r="E72" s="11"/>
      <c r="F72" s="5"/>
      <c r="G72" s="5"/>
      <c r="I72" s="11"/>
      <c r="L72" s="11"/>
      <c r="M72" s="10"/>
      <c r="N72" s="10"/>
      <c r="O72" s="11"/>
      <c r="P72" s="11"/>
      <c r="Q72" s="1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>
      <c r="A73" s="5"/>
      <c r="B73" s="5"/>
      <c r="C73" s="11"/>
      <c r="D73" s="11"/>
      <c r="E73" s="11"/>
      <c r="F73" s="5"/>
      <c r="G73" s="5"/>
      <c r="I73" s="11"/>
      <c r="L73" s="11"/>
      <c r="M73" s="10"/>
      <c r="N73" s="10"/>
      <c r="O73" s="11"/>
      <c r="P73" s="11"/>
      <c r="Q73" s="11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>
      <c r="A74" s="5"/>
      <c r="B74" s="5"/>
      <c r="C74" s="11"/>
      <c r="D74" s="11"/>
      <c r="E74" s="11"/>
      <c r="F74" s="5"/>
      <c r="G74" s="5"/>
      <c r="I74" s="11"/>
      <c r="L74" s="11"/>
      <c r="M74" s="10"/>
      <c r="N74" s="10"/>
      <c r="O74" s="11"/>
      <c r="P74" s="11"/>
      <c r="Q74" s="11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>
      <c r="A75" s="5"/>
      <c r="B75" s="5"/>
      <c r="C75" s="11"/>
      <c r="D75" s="11"/>
      <c r="E75" s="11"/>
      <c r="F75" s="5"/>
      <c r="G75" s="5"/>
      <c r="I75" s="11"/>
      <c r="L75" s="11"/>
      <c r="M75" s="10"/>
      <c r="N75" s="10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>
      <c r="A76" s="5"/>
      <c r="B76" s="5"/>
      <c r="C76" s="11"/>
      <c r="D76" s="11"/>
      <c r="E76" s="11"/>
      <c r="F76" s="5"/>
      <c r="G76" s="5"/>
      <c r="I76" s="11"/>
      <c r="L76" s="11"/>
      <c r="M76" s="10"/>
      <c r="N76" s="10"/>
      <c r="O76" s="11"/>
      <c r="P76" s="11"/>
      <c r="Q76" s="1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>
      <c r="A77" s="5"/>
      <c r="B77" s="5"/>
      <c r="C77" s="11"/>
      <c r="D77" s="11"/>
      <c r="E77" s="11"/>
      <c r="F77" s="5"/>
      <c r="G77" s="5"/>
      <c r="I77" s="11"/>
      <c r="L77" s="11"/>
      <c r="M77" s="10"/>
      <c r="N77" s="10"/>
      <c r="O77" s="11"/>
      <c r="P77" s="11"/>
      <c r="Q77" s="1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>
      <c r="A78" s="5"/>
      <c r="B78" s="5"/>
      <c r="C78" s="11"/>
      <c r="D78" s="11"/>
      <c r="E78" s="11"/>
      <c r="F78" s="5"/>
      <c r="G78" s="5"/>
      <c r="I78" s="11"/>
      <c r="L78" s="11"/>
      <c r="M78" s="10"/>
      <c r="N78" s="10"/>
      <c r="O78" s="11"/>
      <c r="P78" s="11"/>
      <c r="Q78" s="11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>
      <c r="M79" s="2"/>
      <c r="N79" s="2"/>
    </row>
    <row r="80" spans="1:39">
      <c r="M80" s="2"/>
      <c r="N80" s="2"/>
    </row>
    <row r="81" spans="13:14">
      <c r="M81" s="2"/>
      <c r="N81" s="2"/>
    </row>
    <row r="82" spans="13:14">
      <c r="M82" s="2"/>
      <c r="N82" s="2"/>
    </row>
    <row r="83" spans="13:14">
      <c r="M83" s="2"/>
      <c r="N83" s="2"/>
    </row>
    <row r="84" spans="13:14">
      <c r="M84" s="2"/>
      <c r="N84" s="2"/>
    </row>
    <row r="85" spans="13:14">
      <c r="M85" s="2"/>
      <c r="N85" s="2"/>
    </row>
    <row r="86" spans="13:14">
      <c r="M86" s="2"/>
      <c r="N86" s="2"/>
    </row>
    <row r="87" spans="13:14">
      <c r="M87" s="2"/>
      <c r="N87" s="2"/>
    </row>
    <row r="88" spans="13:14">
      <c r="M88" s="2"/>
      <c r="N88" s="2"/>
    </row>
    <row r="89" spans="13:14">
      <c r="M89" s="2"/>
      <c r="N89" s="2"/>
    </row>
    <row r="90" spans="13:14">
      <c r="M90" s="2"/>
      <c r="N90" s="2"/>
    </row>
    <row r="91" spans="13:14">
      <c r="M91" s="2"/>
      <c r="N91" s="2"/>
    </row>
    <row r="92" spans="13:14">
      <c r="M92" s="2"/>
      <c r="N92" s="2"/>
    </row>
    <row r="93" spans="13:14">
      <c r="M93" s="2"/>
      <c r="N93" s="2"/>
    </row>
    <row r="94" spans="13:14">
      <c r="M94" s="2"/>
      <c r="N94" s="2"/>
    </row>
    <row r="95" spans="13:14">
      <c r="M95" s="2"/>
      <c r="N95" s="2"/>
    </row>
    <row r="96" spans="13:14">
      <c r="M96" s="2"/>
      <c r="N96" s="2"/>
    </row>
    <row r="97" spans="13:14">
      <c r="M97" s="2"/>
      <c r="N97" s="2"/>
    </row>
    <row r="98" spans="13:14">
      <c r="M98" s="2"/>
      <c r="N98" s="2"/>
    </row>
    <row r="99" spans="13:14">
      <c r="M99" s="2"/>
      <c r="N99" s="2"/>
    </row>
    <row r="100" spans="13:14">
      <c r="M100" s="2"/>
      <c r="N100" s="2"/>
    </row>
    <row r="101" spans="13:14">
      <c r="M101" s="2"/>
      <c r="N101" s="2"/>
    </row>
    <row r="102" spans="13:14">
      <c r="M102" s="2"/>
      <c r="N102" s="2"/>
    </row>
    <row r="103" spans="13:14">
      <c r="M103" s="2"/>
      <c r="N103" s="2"/>
    </row>
    <row r="104" spans="13:14">
      <c r="M104" s="2"/>
      <c r="N104" s="2"/>
    </row>
    <row r="105" spans="13:14">
      <c r="M105" s="2"/>
      <c r="N105" s="2"/>
    </row>
    <row r="106" spans="13:14">
      <c r="M106" s="2"/>
      <c r="N106" s="2"/>
    </row>
    <row r="107" spans="13:14">
      <c r="M107" s="2"/>
      <c r="N107" s="2"/>
    </row>
    <row r="108" spans="13:14">
      <c r="M108" s="2"/>
      <c r="N108" s="2"/>
    </row>
    <row r="109" spans="13:14">
      <c r="M109" s="2"/>
      <c r="N109" s="2"/>
    </row>
    <row r="110" spans="13:14">
      <c r="M110" s="2"/>
      <c r="N110" s="2"/>
    </row>
    <row r="111" spans="13:14">
      <c r="M111" s="2"/>
      <c r="N111" s="2"/>
    </row>
    <row r="112" spans="13:14">
      <c r="M112" s="2"/>
      <c r="N112" s="2"/>
    </row>
    <row r="113" spans="13:14">
      <c r="M113" s="2"/>
      <c r="N113" s="2"/>
    </row>
    <row r="114" spans="13:14">
      <c r="M114" s="2"/>
      <c r="N114" s="2"/>
    </row>
    <row r="115" spans="13:14">
      <c r="M115" s="2"/>
      <c r="N115" s="2"/>
    </row>
    <row r="116" spans="13:14">
      <c r="M116" s="2"/>
      <c r="N116" s="2"/>
    </row>
    <row r="117" spans="13:14">
      <c r="M117" s="2"/>
      <c r="N117" s="2"/>
    </row>
    <row r="118" spans="13:14">
      <c r="M118" s="2"/>
      <c r="N118" s="2"/>
    </row>
    <row r="119" spans="13:14">
      <c r="M119" s="2"/>
      <c r="N119" s="2"/>
    </row>
    <row r="120" spans="13:14">
      <c r="M120" s="2"/>
      <c r="N120" s="2"/>
    </row>
    <row r="121" spans="13:14">
      <c r="M121" s="2"/>
      <c r="N121" s="2"/>
    </row>
    <row r="122" spans="13:14">
      <c r="M122" s="2"/>
      <c r="N122" s="2"/>
    </row>
    <row r="123" spans="13:14">
      <c r="M123" s="2"/>
      <c r="N123" s="2"/>
    </row>
    <row r="124" spans="13:14">
      <c r="M124" s="2"/>
      <c r="N124" s="2"/>
    </row>
    <row r="125" spans="13:14">
      <c r="M125" s="2"/>
      <c r="N125" s="2"/>
    </row>
    <row r="126" spans="13:14">
      <c r="M126" s="2"/>
      <c r="N126" s="2"/>
    </row>
  </sheetData>
  <mergeCells count="6">
    <mergeCell ref="W4:Z4"/>
    <mergeCell ref="C25:C26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fitToPage="1"/>
  </sheetPr>
  <dimension ref="A1:AI65"/>
  <sheetViews>
    <sheetView showGridLines="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K4" sqref="K4:N4"/>
    </sheetView>
  </sheetViews>
  <sheetFormatPr defaultColWidth="9.140625" defaultRowHeight="12.75"/>
  <cols>
    <col min="1" max="1" width="3.28515625" style="4" customWidth="1"/>
    <col min="2" max="2" width="5" style="4" customWidth="1"/>
    <col min="3" max="3" width="20.5703125" style="6" bestFit="1" customWidth="1"/>
    <col min="4" max="4" width="3.140625" style="6" customWidth="1"/>
    <col min="5" max="5" width="30.7109375" style="6" bestFit="1" customWidth="1"/>
    <col min="6" max="6" width="4.42578125" style="4" customWidth="1"/>
    <col min="7" max="7" width="2.7109375" style="4" customWidth="1"/>
    <col min="8" max="8" width="8.7109375" style="25" customWidth="1"/>
    <col min="9" max="9" width="3" style="6" customWidth="1"/>
    <col min="10" max="10" width="10.28515625" style="24" customWidth="1"/>
    <col min="11" max="11" width="2.7109375" style="6" customWidth="1"/>
    <col min="12" max="12" width="8.7109375" style="6" customWidth="1"/>
    <col min="13" max="13" width="3" style="6" customWidth="1"/>
    <col min="14" max="14" width="10.28515625" style="6" customWidth="1"/>
    <col min="15" max="15" width="2.7109375" style="6" customWidth="1"/>
    <col min="16" max="16" width="8.7109375" style="4" customWidth="1"/>
    <col min="17" max="17" width="3" style="4" customWidth="1"/>
    <col min="18" max="18" width="10.28515625" style="4" customWidth="1"/>
    <col min="19" max="19" width="2.7109375" style="4" customWidth="1"/>
    <col min="20" max="20" width="8.7109375" style="4" customWidth="1"/>
    <col min="21" max="21" width="3" style="4" customWidth="1"/>
    <col min="22" max="22" width="10.28515625" style="4" customWidth="1"/>
    <col min="23" max="23" width="2.7109375" style="4" customWidth="1"/>
    <col min="24" max="24" width="8.7109375" style="4" customWidth="1"/>
    <col min="25" max="25" width="3" style="4" customWidth="1"/>
    <col min="26" max="26" width="10.28515625" style="4" customWidth="1"/>
    <col min="27" max="16384" width="9.140625" style="4"/>
  </cols>
  <sheetData>
    <row r="1" spans="1:35" ht="15.75">
      <c r="B1" s="3" t="s">
        <v>108</v>
      </c>
      <c r="C1" s="106"/>
    </row>
    <row r="2" spans="1:35" ht="15.75">
      <c r="B2" s="3" t="s">
        <v>1</v>
      </c>
      <c r="C2" s="107"/>
      <c r="D2" s="2"/>
      <c r="E2" s="2"/>
      <c r="F2" s="2"/>
    </row>
    <row r="3" spans="1:35" ht="13.5" customHeight="1">
      <c r="A3" s="3"/>
      <c r="C3" s="2"/>
      <c r="D3" s="2"/>
      <c r="E3" s="2"/>
      <c r="F3" s="2"/>
    </row>
    <row r="4" spans="1:35" ht="21.75" customHeight="1">
      <c r="A4" s="8"/>
      <c r="B4" s="76" t="s">
        <v>13</v>
      </c>
      <c r="C4" s="57"/>
      <c r="D4" s="57"/>
      <c r="E4" s="57"/>
      <c r="F4" s="57"/>
      <c r="G4" s="224" t="s">
        <v>109</v>
      </c>
      <c r="H4" s="224"/>
      <c r="I4" s="224"/>
      <c r="J4" s="224"/>
      <c r="K4" s="223" t="s">
        <v>110</v>
      </c>
      <c r="L4" s="223"/>
      <c r="M4" s="223"/>
      <c r="N4" s="223"/>
      <c r="O4" s="223" t="s">
        <v>111</v>
      </c>
      <c r="P4" s="223"/>
      <c r="Q4" s="223"/>
      <c r="R4" s="223"/>
      <c r="S4" s="223" t="s">
        <v>112</v>
      </c>
      <c r="T4" s="223"/>
      <c r="U4" s="223"/>
      <c r="V4" s="223"/>
      <c r="W4" s="223" t="s">
        <v>32</v>
      </c>
      <c r="X4" s="223"/>
      <c r="Y4" s="223"/>
      <c r="Z4" s="223"/>
      <c r="AA4" s="5"/>
      <c r="AB4" s="5"/>
      <c r="AC4" s="5"/>
      <c r="AD4" s="5"/>
      <c r="AE4" s="5"/>
      <c r="AF4" s="5"/>
      <c r="AG4" s="5"/>
      <c r="AH4" s="5"/>
      <c r="AI4" s="5"/>
    </row>
    <row r="5" spans="1:35">
      <c r="A5" s="81"/>
      <c r="B5" s="145" t="s">
        <v>5</v>
      </c>
      <c r="C5" s="146"/>
      <c r="D5" s="146"/>
      <c r="E5" s="146"/>
      <c r="F5" s="147"/>
      <c r="G5" s="148"/>
      <c r="H5" s="149"/>
      <c r="I5" s="146"/>
      <c r="J5" s="150"/>
      <c r="K5" s="151"/>
      <c r="L5" s="146"/>
      <c r="M5" s="146"/>
      <c r="N5" s="146"/>
      <c r="O5" s="152"/>
      <c r="P5" s="153"/>
      <c r="Q5" s="153"/>
      <c r="R5" s="153"/>
      <c r="S5" s="154"/>
      <c r="T5" s="153"/>
      <c r="U5" s="153"/>
      <c r="V5" s="153"/>
      <c r="W5" s="154"/>
      <c r="X5" s="153"/>
      <c r="Y5" s="153"/>
      <c r="Z5" s="153"/>
      <c r="AA5" s="102"/>
      <c r="AB5" s="5"/>
      <c r="AC5" s="5"/>
      <c r="AD5" s="5"/>
      <c r="AE5" s="5"/>
      <c r="AF5" s="5"/>
      <c r="AG5" s="5"/>
      <c r="AH5" s="5"/>
      <c r="AI5" s="5"/>
    </row>
    <row r="6" spans="1:35">
      <c r="A6" s="81"/>
      <c r="B6" s="127"/>
      <c r="C6" s="10"/>
      <c r="D6" s="10"/>
      <c r="E6" s="10"/>
      <c r="F6" s="9"/>
      <c r="G6" s="128"/>
      <c r="H6" s="71"/>
      <c r="I6" s="10"/>
      <c r="J6" s="7"/>
      <c r="K6" s="120"/>
      <c r="L6" s="10"/>
      <c r="M6" s="10"/>
      <c r="N6" s="10"/>
      <c r="O6" s="121"/>
      <c r="P6" s="8"/>
      <c r="Q6" s="8"/>
      <c r="R6" s="8"/>
      <c r="S6" s="125"/>
      <c r="T6" s="8"/>
      <c r="U6" s="8"/>
      <c r="V6" s="8"/>
      <c r="W6" s="125"/>
      <c r="X6" s="8"/>
      <c r="Y6" s="8"/>
      <c r="Z6" s="8"/>
      <c r="AA6" s="102"/>
      <c r="AB6" s="5"/>
      <c r="AC6" s="5"/>
      <c r="AD6" s="5"/>
      <c r="AE6" s="5"/>
      <c r="AF6" s="5"/>
      <c r="AG6" s="5"/>
      <c r="AH6" s="5"/>
      <c r="AI6" s="5"/>
    </row>
    <row r="7" spans="1:35">
      <c r="A7" s="81"/>
      <c r="B7" s="37"/>
      <c r="C7" s="37" t="s">
        <v>89</v>
      </c>
      <c r="D7" s="10" t="s">
        <v>7</v>
      </c>
      <c r="E7" s="10" t="s">
        <v>21</v>
      </c>
      <c r="F7" s="8"/>
      <c r="G7" s="102"/>
      <c r="H7" s="72">
        <f>J7/J8</f>
        <v>0.38880078083924041</v>
      </c>
      <c r="I7" s="22" t="s">
        <v>7</v>
      </c>
      <c r="J7" s="73">
        <f>Input!F24</f>
        <v>2883992</v>
      </c>
      <c r="K7" s="121"/>
      <c r="L7" s="72">
        <f>N7/N8</f>
        <v>0.33487792945433381</v>
      </c>
      <c r="M7" s="22" t="s">
        <v>7</v>
      </c>
      <c r="N7" s="74">
        <f>Input!G24</f>
        <v>2601746</v>
      </c>
      <c r="O7" s="121"/>
      <c r="P7" s="72">
        <f>R7/R8</f>
        <v>0.32326364655150092</v>
      </c>
      <c r="Q7" s="22" t="s">
        <v>7</v>
      </c>
      <c r="R7" s="74">
        <f>Input!H24</f>
        <v>2684092</v>
      </c>
      <c r="S7" s="125"/>
      <c r="T7" s="72">
        <f>V7/V8</f>
        <v>0.39584470322631082</v>
      </c>
      <c r="U7" s="22" t="s">
        <v>7</v>
      </c>
      <c r="V7" s="74">
        <f>Input!I24</f>
        <v>3225480</v>
      </c>
      <c r="W7" s="125"/>
      <c r="X7" s="72">
        <f>Z7/Z8</f>
        <v>0.39584470322631082</v>
      </c>
      <c r="Y7" s="22" t="s">
        <v>7</v>
      </c>
      <c r="Z7" s="74">
        <f>Input!J24</f>
        <v>3225480</v>
      </c>
      <c r="AA7" s="102"/>
      <c r="AB7" s="5"/>
      <c r="AC7" s="5"/>
      <c r="AD7" s="5"/>
      <c r="AE7" s="5"/>
      <c r="AF7" s="5"/>
      <c r="AG7" s="5"/>
      <c r="AH7" s="5"/>
      <c r="AI7" s="5"/>
    </row>
    <row r="8" spans="1:35">
      <c r="A8" s="81"/>
      <c r="B8" s="37"/>
      <c r="C8" s="37"/>
      <c r="D8" s="10"/>
      <c r="E8" s="20" t="s">
        <v>0</v>
      </c>
      <c r="F8" s="8"/>
      <c r="G8" s="102"/>
      <c r="H8" s="71"/>
      <c r="I8" s="10"/>
      <c r="J8" s="74">
        <f>Input!F18</f>
        <v>7417660</v>
      </c>
      <c r="K8" s="121"/>
      <c r="L8" s="71"/>
      <c r="M8" s="10"/>
      <c r="N8" s="74">
        <f>Input!G18</f>
        <v>7769237</v>
      </c>
      <c r="O8" s="121"/>
      <c r="P8" s="71"/>
      <c r="Q8" s="10"/>
      <c r="R8" s="74">
        <f>Input!H18</f>
        <v>8303105</v>
      </c>
      <c r="S8" s="125"/>
      <c r="T8" s="71"/>
      <c r="U8" s="10"/>
      <c r="V8" s="74">
        <f>Input!I18</f>
        <v>8148347</v>
      </c>
      <c r="W8" s="125"/>
      <c r="X8" s="71"/>
      <c r="Y8" s="10"/>
      <c r="Z8" s="74">
        <f>Input!J18</f>
        <v>8148347</v>
      </c>
      <c r="AA8" s="102"/>
      <c r="AB8" s="5"/>
      <c r="AC8" s="5"/>
      <c r="AD8" s="5"/>
      <c r="AE8" s="5"/>
      <c r="AF8" s="5"/>
      <c r="AG8" s="5"/>
      <c r="AH8" s="5"/>
      <c r="AI8" s="5"/>
    </row>
    <row r="9" spans="1:35">
      <c r="A9" s="81"/>
      <c r="B9" s="37"/>
      <c r="C9" s="38" t="s">
        <v>34</v>
      </c>
      <c r="D9" s="10"/>
      <c r="E9" s="10"/>
      <c r="F9" s="8"/>
      <c r="G9" s="102"/>
      <c r="H9" s="31">
        <f>+$X$9</f>
        <v>0.59</v>
      </c>
      <c r="I9" s="10"/>
      <c r="J9" s="7"/>
      <c r="K9" s="122"/>
      <c r="L9" s="31">
        <f>+$X$9</f>
        <v>0.59</v>
      </c>
      <c r="M9" s="10"/>
      <c r="N9" s="7"/>
      <c r="O9" s="122"/>
      <c r="P9" s="31">
        <f>+$X$9</f>
        <v>0.59</v>
      </c>
      <c r="Q9" s="10"/>
      <c r="R9" s="7"/>
      <c r="S9" s="122"/>
      <c r="T9" s="31">
        <f>+$X$9</f>
        <v>0.59</v>
      </c>
      <c r="U9" s="10"/>
      <c r="V9" s="7"/>
      <c r="W9" s="122"/>
      <c r="X9" s="208">
        <v>0.59</v>
      </c>
      <c r="Y9" s="10"/>
      <c r="Z9" s="7"/>
      <c r="AA9" s="102"/>
      <c r="AB9" s="5"/>
      <c r="AC9" s="5"/>
      <c r="AD9" s="5"/>
      <c r="AE9" s="5"/>
      <c r="AF9" s="5"/>
      <c r="AG9" s="5"/>
      <c r="AH9" s="5"/>
      <c r="AI9" s="5"/>
    </row>
    <row r="10" spans="1:35">
      <c r="A10" s="81"/>
      <c r="B10" s="37"/>
      <c r="C10" s="38" t="s">
        <v>33</v>
      </c>
      <c r="D10" s="10"/>
      <c r="E10" s="10"/>
      <c r="F10" s="8"/>
      <c r="G10" s="102"/>
      <c r="H10" s="72">
        <f>H7-H9</f>
        <v>-0.20119921916075956</v>
      </c>
      <c r="I10" s="10"/>
      <c r="J10" s="7"/>
      <c r="K10" s="122"/>
      <c r="L10" s="72">
        <f>L7-L9</f>
        <v>-0.25512207054566616</v>
      </c>
      <c r="M10" s="10"/>
      <c r="N10" s="7"/>
      <c r="O10" s="122"/>
      <c r="P10" s="72">
        <f>P7-P9</f>
        <v>-0.26673635344849905</v>
      </c>
      <c r="Q10" s="10"/>
      <c r="R10" s="7"/>
      <c r="S10" s="122"/>
      <c r="T10" s="72">
        <f>T7-T9</f>
        <v>-0.19415529677368915</v>
      </c>
      <c r="U10" s="10"/>
      <c r="V10" s="7"/>
      <c r="W10" s="122"/>
      <c r="X10" s="72">
        <f>X7-X9</f>
        <v>-0.19415529677368915</v>
      </c>
      <c r="Y10" s="10"/>
      <c r="Z10" s="7"/>
      <c r="AA10" s="102"/>
      <c r="AB10" s="5"/>
      <c r="AC10" s="5"/>
      <c r="AD10" s="5"/>
      <c r="AE10" s="5"/>
      <c r="AF10" s="5"/>
      <c r="AG10" s="5"/>
      <c r="AH10" s="5"/>
      <c r="AI10" s="5"/>
    </row>
    <row r="11" spans="1:35">
      <c r="A11" s="81"/>
      <c r="B11" s="37"/>
      <c r="C11" s="38" t="s">
        <v>35</v>
      </c>
      <c r="D11" s="10"/>
      <c r="E11" s="10"/>
      <c r="F11" s="8"/>
      <c r="G11" s="102"/>
      <c r="H11" s="71"/>
      <c r="I11" s="10"/>
      <c r="J11" s="7"/>
      <c r="K11" s="122"/>
      <c r="L11" s="72">
        <f>L7-H7</f>
        <v>-5.39228513849066E-2</v>
      </c>
      <c r="M11" s="10"/>
      <c r="N11" s="7"/>
      <c r="O11" s="122"/>
      <c r="P11" s="72">
        <f>P7-L7</f>
        <v>-1.1614282902832895E-2</v>
      </c>
      <c r="Q11" s="10"/>
      <c r="R11" s="7"/>
      <c r="S11" s="122"/>
      <c r="T11" s="72">
        <f>T7-P7</f>
        <v>7.2581056674809907E-2</v>
      </c>
      <c r="U11" s="10"/>
      <c r="V11" s="7"/>
      <c r="W11" s="122"/>
      <c r="X11" s="71"/>
      <c r="Y11" s="10"/>
      <c r="Z11" s="7"/>
      <c r="AA11" s="102"/>
      <c r="AB11" s="5"/>
      <c r="AC11" s="5"/>
      <c r="AD11" s="5"/>
      <c r="AE11" s="5"/>
      <c r="AF11" s="5"/>
      <c r="AG11" s="5"/>
      <c r="AH11" s="5"/>
      <c r="AI11" s="5"/>
    </row>
    <row r="12" spans="1:35">
      <c r="A12" s="81"/>
      <c r="B12" s="144"/>
      <c r="C12" s="130"/>
      <c r="D12" s="116"/>
      <c r="E12" s="116"/>
      <c r="F12" s="100"/>
      <c r="G12" s="139"/>
      <c r="H12" s="118"/>
      <c r="I12" s="116"/>
      <c r="J12" s="112"/>
      <c r="K12" s="123"/>
      <c r="L12" s="118"/>
      <c r="M12" s="116"/>
      <c r="N12" s="112"/>
      <c r="O12" s="123"/>
      <c r="P12" s="118"/>
      <c r="Q12" s="116"/>
      <c r="R12" s="112"/>
      <c r="S12" s="126"/>
      <c r="T12" s="118"/>
      <c r="U12" s="116"/>
      <c r="V12" s="112"/>
      <c r="W12" s="126"/>
      <c r="X12" s="118"/>
      <c r="Y12" s="116"/>
      <c r="Z12" s="119"/>
      <c r="AA12" s="102"/>
      <c r="AB12" s="5"/>
      <c r="AC12" s="5"/>
      <c r="AD12" s="5"/>
      <c r="AE12" s="5"/>
      <c r="AF12" s="5"/>
      <c r="AG12" s="5"/>
      <c r="AH12" s="5"/>
      <c r="AI12" s="5"/>
    </row>
    <row r="13" spans="1:35">
      <c r="A13" s="81"/>
      <c r="B13" s="37"/>
      <c r="C13" s="222" t="s">
        <v>90</v>
      </c>
      <c r="D13" s="10" t="s">
        <v>7</v>
      </c>
      <c r="E13" s="10" t="s">
        <v>62</v>
      </c>
      <c r="F13" s="8"/>
      <c r="G13" s="102"/>
      <c r="H13" s="72" t="e">
        <f>J13/J14</f>
        <v>#DIV/0!</v>
      </c>
      <c r="I13" s="10" t="s">
        <v>7</v>
      </c>
      <c r="J13" s="73">
        <f>Input!F39</f>
        <v>890505</v>
      </c>
      <c r="K13" s="121"/>
      <c r="L13" s="72" t="e">
        <f>N13/N14</f>
        <v>#DIV/0!</v>
      </c>
      <c r="M13" s="10" t="s">
        <v>7</v>
      </c>
      <c r="N13" s="73">
        <f>Input!G39</f>
        <v>1017198</v>
      </c>
      <c r="O13" s="121"/>
      <c r="P13" s="72" t="e">
        <f>R13/R14</f>
        <v>#DIV/0!</v>
      </c>
      <c r="Q13" s="10" t="s">
        <v>7</v>
      </c>
      <c r="R13" s="73">
        <f>Input!H39</f>
        <v>1067920</v>
      </c>
      <c r="S13" s="125"/>
      <c r="T13" s="72" t="e">
        <f>V13/V14</f>
        <v>#DIV/0!</v>
      </c>
      <c r="U13" s="10" t="s">
        <v>7</v>
      </c>
      <c r="V13" s="73">
        <f>Input!I39</f>
        <v>1088393</v>
      </c>
      <c r="W13" s="125"/>
      <c r="X13" s="72" t="e">
        <f>Z13/Z14</f>
        <v>#DIV/0!</v>
      </c>
      <c r="Y13" s="10" t="s">
        <v>7</v>
      </c>
      <c r="Z13" s="73">
        <f>Input!J39</f>
        <v>4064016</v>
      </c>
      <c r="AA13" s="102"/>
      <c r="AB13" s="5"/>
      <c r="AC13" s="5"/>
      <c r="AD13" s="5"/>
      <c r="AE13" s="5"/>
      <c r="AF13" s="5"/>
      <c r="AG13" s="5"/>
      <c r="AH13" s="5"/>
      <c r="AI13" s="5"/>
    </row>
    <row r="14" spans="1:35">
      <c r="A14" s="81"/>
      <c r="B14" s="37"/>
      <c r="C14" s="222"/>
      <c r="D14" s="10"/>
      <c r="E14" s="20" t="s">
        <v>74</v>
      </c>
      <c r="F14" s="8"/>
      <c r="G14" s="102"/>
      <c r="H14" s="71"/>
      <c r="I14" s="10"/>
      <c r="J14" s="74">
        <f>Input!F40</f>
        <v>0</v>
      </c>
      <c r="K14" s="121"/>
      <c r="L14" s="71"/>
      <c r="M14" s="10"/>
      <c r="N14" s="74">
        <f>Input!G40</f>
        <v>0</v>
      </c>
      <c r="O14" s="121"/>
      <c r="P14" s="71"/>
      <c r="Q14" s="10"/>
      <c r="R14" s="74">
        <f>Input!H40</f>
        <v>0</v>
      </c>
      <c r="S14" s="125"/>
      <c r="T14" s="71"/>
      <c r="U14" s="10"/>
      <c r="V14" s="74">
        <f>Input!I40</f>
        <v>0</v>
      </c>
      <c r="W14" s="125"/>
      <c r="X14" s="71"/>
      <c r="Y14" s="10"/>
      <c r="Z14" s="74">
        <f>Input!J40</f>
        <v>0</v>
      </c>
      <c r="AA14" s="102"/>
      <c r="AB14" s="5"/>
      <c r="AC14" s="5"/>
      <c r="AD14" s="5"/>
      <c r="AE14" s="5"/>
      <c r="AF14" s="5"/>
      <c r="AG14" s="5"/>
      <c r="AH14" s="5"/>
      <c r="AI14" s="5"/>
    </row>
    <row r="15" spans="1:35">
      <c r="A15" s="81"/>
      <c r="B15" s="37"/>
      <c r="C15" s="39"/>
      <c r="D15" s="10"/>
      <c r="E15" s="10"/>
      <c r="F15" s="8"/>
      <c r="G15" s="102"/>
      <c r="H15" s="71"/>
      <c r="I15" s="10"/>
      <c r="J15" s="7"/>
      <c r="K15" s="121"/>
      <c r="L15" s="71"/>
      <c r="M15" s="10"/>
      <c r="N15" s="7"/>
      <c r="O15" s="121"/>
      <c r="P15" s="71"/>
      <c r="Q15" s="10"/>
      <c r="R15" s="7"/>
      <c r="S15" s="125"/>
      <c r="T15" s="71"/>
      <c r="U15" s="10"/>
      <c r="V15" s="7"/>
      <c r="W15" s="125"/>
      <c r="X15" s="71"/>
      <c r="Y15" s="10"/>
      <c r="Z15" s="7"/>
      <c r="AA15" s="102"/>
      <c r="AB15" s="5"/>
      <c r="AC15" s="5"/>
      <c r="AD15" s="5"/>
      <c r="AE15" s="5"/>
      <c r="AF15" s="5"/>
      <c r="AG15" s="5"/>
      <c r="AH15" s="5"/>
      <c r="AI15" s="5"/>
    </row>
    <row r="16" spans="1:35">
      <c r="A16" s="81"/>
      <c r="B16" s="37"/>
      <c r="C16" s="38" t="s">
        <v>34</v>
      </c>
      <c r="D16" s="10"/>
      <c r="E16" s="10"/>
      <c r="F16" s="8"/>
      <c r="G16" s="102"/>
      <c r="H16" s="31">
        <f>+$X$16</f>
        <v>7.5</v>
      </c>
      <c r="I16" s="10"/>
      <c r="J16" s="7"/>
      <c r="K16" s="122"/>
      <c r="L16" s="31">
        <f>+$X$16</f>
        <v>7.5</v>
      </c>
      <c r="M16" s="10"/>
      <c r="N16" s="7"/>
      <c r="O16" s="122"/>
      <c r="P16" s="31">
        <f>+$X$16</f>
        <v>7.5</v>
      </c>
      <c r="Q16" s="10"/>
      <c r="R16" s="7"/>
      <c r="S16" s="122"/>
      <c r="T16" s="31">
        <f>+$X$16</f>
        <v>7.5</v>
      </c>
      <c r="U16" s="10"/>
      <c r="V16" s="7"/>
      <c r="W16" s="122"/>
      <c r="X16" s="208">
        <v>7.5</v>
      </c>
      <c r="Y16" s="10"/>
      <c r="Z16" s="7"/>
      <c r="AA16" s="102"/>
      <c r="AB16" s="5"/>
      <c r="AC16" s="5"/>
      <c r="AD16" s="5"/>
      <c r="AE16" s="5"/>
      <c r="AF16" s="5"/>
      <c r="AG16" s="5"/>
      <c r="AH16" s="5"/>
      <c r="AI16" s="5"/>
    </row>
    <row r="17" spans="1:35">
      <c r="A17" s="81"/>
      <c r="B17" s="37"/>
      <c r="C17" s="38" t="s">
        <v>33</v>
      </c>
      <c r="D17" s="10"/>
      <c r="E17" s="10"/>
      <c r="F17" s="8"/>
      <c r="G17" s="102"/>
      <c r="H17" s="72" t="e">
        <f>H13-H16</f>
        <v>#DIV/0!</v>
      </c>
      <c r="I17" s="10"/>
      <c r="J17" s="7"/>
      <c r="K17" s="122"/>
      <c r="L17" s="72" t="e">
        <f>L13-L16</f>
        <v>#DIV/0!</v>
      </c>
      <c r="M17" s="10"/>
      <c r="N17" s="7"/>
      <c r="O17" s="122"/>
      <c r="P17" s="72" t="e">
        <f>P13-P16</f>
        <v>#DIV/0!</v>
      </c>
      <c r="Q17" s="10"/>
      <c r="R17" s="7"/>
      <c r="S17" s="122"/>
      <c r="T17" s="72" t="e">
        <f>T13-T16</f>
        <v>#DIV/0!</v>
      </c>
      <c r="U17" s="10"/>
      <c r="V17" s="7"/>
      <c r="W17" s="122"/>
      <c r="X17" s="72" t="e">
        <f>X13-X16</f>
        <v>#DIV/0!</v>
      </c>
      <c r="Y17" s="10"/>
      <c r="Z17" s="7"/>
      <c r="AA17" s="102"/>
      <c r="AB17" s="5"/>
      <c r="AC17" s="5"/>
      <c r="AD17" s="5"/>
      <c r="AE17" s="5"/>
      <c r="AF17" s="5"/>
      <c r="AG17" s="5"/>
      <c r="AH17" s="5"/>
      <c r="AI17" s="5"/>
    </row>
    <row r="18" spans="1:35">
      <c r="A18" s="81"/>
      <c r="B18" s="37"/>
      <c r="C18" s="38" t="s">
        <v>35</v>
      </c>
      <c r="D18" s="10"/>
      <c r="E18" s="10"/>
      <c r="F18" s="8"/>
      <c r="G18" s="102"/>
      <c r="H18" s="71"/>
      <c r="I18" s="10"/>
      <c r="J18" s="7"/>
      <c r="K18" s="122"/>
      <c r="L18" s="72" t="e">
        <f>L13-H13</f>
        <v>#DIV/0!</v>
      </c>
      <c r="M18" s="10"/>
      <c r="N18" s="7"/>
      <c r="O18" s="122"/>
      <c r="P18" s="72" t="e">
        <f>P13-L13</f>
        <v>#DIV/0!</v>
      </c>
      <c r="Q18" s="10"/>
      <c r="R18" s="7"/>
      <c r="S18" s="122"/>
      <c r="T18" s="72" t="e">
        <f>T13-P13</f>
        <v>#DIV/0!</v>
      </c>
      <c r="U18" s="10"/>
      <c r="V18" s="7"/>
      <c r="W18" s="122"/>
      <c r="X18" s="71"/>
      <c r="Y18" s="10"/>
      <c r="Z18" s="7"/>
      <c r="AA18" s="102"/>
      <c r="AB18" s="5"/>
      <c r="AC18" s="5"/>
      <c r="AD18" s="5"/>
      <c r="AE18" s="5"/>
      <c r="AF18" s="5"/>
      <c r="AG18" s="5"/>
      <c r="AH18" s="5"/>
      <c r="AI18" s="5"/>
    </row>
    <row r="19" spans="1:35">
      <c r="A19" s="81"/>
      <c r="B19" s="144"/>
      <c r="C19" s="130"/>
      <c r="D19" s="116"/>
      <c r="E19" s="116"/>
      <c r="F19" s="100"/>
      <c r="G19" s="139"/>
      <c r="H19" s="118"/>
      <c r="I19" s="116"/>
      <c r="J19" s="112"/>
      <c r="K19" s="123"/>
      <c r="L19" s="118"/>
      <c r="M19" s="116"/>
      <c r="N19" s="112"/>
      <c r="O19" s="123"/>
      <c r="P19" s="118"/>
      <c r="Q19" s="116"/>
      <c r="R19" s="112"/>
      <c r="S19" s="126"/>
      <c r="T19" s="118"/>
      <c r="U19" s="116"/>
      <c r="V19" s="112"/>
      <c r="W19" s="126"/>
      <c r="X19" s="118"/>
      <c r="Y19" s="116"/>
      <c r="Z19" s="119"/>
      <c r="AA19" s="102"/>
      <c r="AB19" s="5"/>
      <c r="AC19" s="5"/>
      <c r="AD19" s="5"/>
      <c r="AE19" s="5"/>
      <c r="AF19" s="5"/>
      <c r="AG19" s="5"/>
      <c r="AH19" s="5"/>
      <c r="AI19" s="5"/>
    </row>
    <row r="20" spans="1:35">
      <c r="A20" s="81"/>
      <c r="B20" s="37"/>
      <c r="C20" s="37" t="s">
        <v>17</v>
      </c>
      <c r="D20" s="10" t="s">
        <v>7</v>
      </c>
      <c r="E20" s="10" t="s">
        <v>21</v>
      </c>
      <c r="F20" s="8"/>
      <c r="G20" s="102"/>
      <c r="H20" s="72">
        <f>J20/J21</f>
        <v>0.42284228510821287</v>
      </c>
      <c r="I20" s="10" t="s">
        <v>7</v>
      </c>
      <c r="J20" s="73">
        <f>Input!F24</f>
        <v>2883992</v>
      </c>
      <c r="K20" s="121"/>
      <c r="L20" s="72">
        <f>N20/N21</f>
        <v>0.34221508963372438</v>
      </c>
      <c r="M20" s="10" t="s">
        <v>7</v>
      </c>
      <c r="N20" s="73">
        <f>Input!G24</f>
        <v>2601746</v>
      </c>
      <c r="O20" s="121"/>
      <c r="P20" s="72">
        <f>R20/R21</f>
        <v>0.3355713994948098</v>
      </c>
      <c r="Q20" s="10" t="s">
        <v>7</v>
      </c>
      <c r="R20" s="73">
        <f>Input!H24</f>
        <v>2684092</v>
      </c>
      <c r="S20" s="125"/>
      <c r="T20" s="72">
        <f>V20/V21</f>
        <v>0.44712820064959097</v>
      </c>
      <c r="U20" s="10" t="s">
        <v>7</v>
      </c>
      <c r="V20" s="73">
        <f>Input!I24</f>
        <v>3225480</v>
      </c>
      <c r="W20" s="125"/>
      <c r="X20" s="72">
        <f>Z20/Z21</f>
        <v>0.44712820064959097</v>
      </c>
      <c r="Y20" s="10" t="s">
        <v>7</v>
      </c>
      <c r="Z20" s="73">
        <f>Input!J24</f>
        <v>3225480</v>
      </c>
      <c r="AA20" s="102"/>
      <c r="AB20" s="5"/>
      <c r="AC20" s="5"/>
      <c r="AD20" s="5"/>
      <c r="AE20" s="5"/>
      <c r="AF20" s="5"/>
      <c r="AG20" s="5"/>
      <c r="AH20" s="5"/>
      <c r="AI20" s="5"/>
    </row>
    <row r="21" spans="1:35">
      <c r="A21" s="81"/>
      <c r="B21" s="37"/>
      <c r="C21" s="37"/>
      <c r="D21" s="10"/>
      <c r="E21" s="20" t="s">
        <v>15</v>
      </c>
      <c r="F21" s="8"/>
      <c r="G21" s="102"/>
      <c r="H21" s="71"/>
      <c r="I21" s="10"/>
      <c r="J21" s="74">
        <f>Input!F25</f>
        <v>6820491</v>
      </c>
      <c r="K21" s="121"/>
      <c r="L21" s="71"/>
      <c r="M21" s="10"/>
      <c r="N21" s="74">
        <f>Input!G25</f>
        <v>7602663</v>
      </c>
      <c r="O21" s="121"/>
      <c r="P21" s="71"/>
      <c r="Q21" s="10"/>
      <c r="R21" s="74">
        <f>Input!H25</f>
        <v>7998572</v>
      </c>
      <c r="S21" s="125"/>
      <c r="T21" s="71"/>
      <c r="U21" s="10"/>
      <c r="V21" s="74">
        <f>Input!I25</f>
        <v>7213770</v>
      </c>
      <c r="W21" s="125"/>
      <c r="X21" s="71"/>
      <c r="Y21" s="10"/>
      <c r="Z21" s="74">
        <f>Input!J25</f>
        <v>7213770</v>
      </c>
      <c r="AA21" s="102"/>
      <c r="AB21" s="5"/>
      <c r="AC21" s="5"/>
      <c r="AD21" s="5"/>
      <c r="AE21" s="5"/>
      <c r="AF21" s="5"/>
      <c r="AG21" s="5"/>
      <c r="AH21" s="5"/>
      <c r="AI21" s="5"/>
    </row>
    <row r="22" spans="1:35">
      <c r="A22" s="81"/>
      <c r="B22" s="37"/>
      <c r="C22" s="38" t="s">
        <v>34</v>
      </c>
      <c r="D22" s="10"/>
      <c r="E22" s="10"/>
      <c r="F22" s="8"/>
      <c r="G22" s="102"/>
      <c r="H22" s="31">
        <f>+$X$22</f>
        <v>0.43</v>
      </c>
      <c r="I22" s="10"/>
      <c r="J22" s="7"/>
      <c r="K22" s="122"/>
      <c r="L22" s="31">
        <f>+$X$22</f>
        <v>0.43</v>
      </c>
      <c r="M22" s="10"/>
      <c r="N22" s="7"/>
      <c r="O22" s="122"/>
      <c r="P22" s="31">
        <f>+$X$22</f>
        <v>0.43</v>
      </c>
      <c r="Q22" s="10"/>
      <c r="R22" s="7"/>
      <c r="S22" s="122"/>
      <c r="T22" s="31">
        <f>+$X$22</f>
        <v>0.43</v>
      </c>
      <c r="U22" s="10"/>
      <c r="V22" s="7"/>
      <c r="W22" s="122"/>
      <c r="X22" s="208">
        <v>0.43</v>
      </c>
      <c r="Y22" s="10"/>
      <c r="Z22" s="7"/>
      <c r="AA22" s="102"/>
      <c r="AB22" s="5"/>
      <c r="AC22" s="5"/>
      <c r="AD22" s="5"/>
      <c r="AE22" s="5"/>
      <c r="AF22" s="5"/>
      <c r="AG22" s="5"/>
      <c r="AH22" s="5"/>
      <c r="AI22" s="5"/>
    </row>
    <row r="23" spans="1:35">
      <c r="A23" s="81"/>
      <c r="B23" s="37"/>
      <c r="C23" s="38" t="s">
        <v>33</v>
      </c>
      <c r="D23" s="10"/>
      <c r="E23" s="10"/>
      <c r="F23" s="8"/>
      <c r="G23" s="102"/>
      <c r="H23" s="72">
        <f>H20-H22</f>
        <v>-7.1577148917871258E-3</v>
      </c>
      <c r="I23" s="10"/>
      <c r="J23" s="7"/>
      <c r="K23" s="122"/>
      <c r="L23" s="72">
        <f>L20-L22</f>
        <v>-8.7784910366275615E-2</v>
      </c>
      <c r="M23" s="10"/>
      <c r="N23" s="7"/>
      <c r="O23" s="122"/>
      <c r="P23" s="72">
        <f>P20-P22</f>
        <v>-9.4428600505190197E-2</v>
      </c>
      <c r="Q23" s="10"/>
      <c r="R23" s="7"/>
      <c r="S23" s="122"/>
      <c r="T23" s="72">
        <f>T20-T22</f>
        <v>1.7128200649590974E-2</v>
      </c>
      <c r="U23" s="10"/>
      <c r="V23" s="7"/>
      <c r="W23" s="122"/>
      <c r="X23" s="72">
        <f>X20-X22</f>
        <v>1.7128200649590974E-2</v>
      </c>
      <c r="Y23" s="10"/>
      <c r="Z23" s="7"/>
      <c r="AA23" s="102"/>
      <c r="AB23" s="5"/>
      <c r="AC23" s="5"/>
      <c r="AD23" s="5"/>
      <c r="AE23" s="5"/>
      <c r="AF23" s="5"/>
      <c r="AG23" s="5"/>
      <c r="AH23" s="5"/>
      <c r="AI23" s="5"/>
    </row>
    <row r="24" spans="1:35">
      <c r="A24" s="81"/>
      <c r="B24" s="37"/>
      <c r="C24" s="38" t="s">
        <v>35</v>
      </c>
      <c r="D24" s="10"/>
      <c r="E24" s="10"/>
      <c r="F24" s="8"/>
      <c r="G24" s="102"/>
      <c r="H24" s="71"/>
      <c r="I24" s="10"/>
      <c r="J24" s="7"/>
      <c r="K24" s="122"/>
      <c r="L24" s="72">
        <f>L20-H20</f>
        <v>-8.0627195474488489E-2</v>
      </c>
      <c r="M24" s="10"/>
      <c r="N24" s="7"/>
      <c r="O24" s="122"/>
      <c r="P24" s="72">
        <f>P20-L20</f>
        <v>-6.6436901389145819E-3</v>
      </c>
      <c r="Q24" s="10"/>
      <c r="R24" s="7"/>
      <c r="S24" s="122"/>
      <c r="T24" s="72">
        <f>T20-P20</f>
        <v>0.11155680115478117</v>
      </c>
      <c r="U24" s="10"/>
      <c r="V24" s="7"/>
      <c r="W24" s="122"/>
      <c r="X24" s="71"/>
      <c r="Y24" s="10"/>
      <c r="Z24" s="7"/>
      <c r="AA24" s="102"/>
      <c r="AB24" s="5"/>
      <c r="AC24" s="5"/>
      <c r="AD24" s="5"/>
      <c r="AE24" s="5"/>
      <c r="AF24" s="5"/>
      <c r="AG24" s="5"/>
      <c r="AH24" s="5"/>
      <c r="AI24" s="5"/>
    </row>
    <row r="25" spans="1:35">
      <c r="A25" s="81"/>
      <c r="B25" s="144"/>
      <c r="C25" s="130"/>
      <c r="D25" s="116"/>
      <c r="E25" s="116"/>
      <c r="F25" s="100"/>
      <c r="G25" s="139"/>
      <c r="H25" s="118"/>
      <c r="I25" s="116"/>
      <c r="J25" s="112"/>
      <c r="K25" s="123"/>
      <c r="L25" s="118"/>
      <c r="M25" s="116"/>
      <c r="N25" s="112"/>
      <c r="O25" s="123"/>
      <c r="P25" s="118"/>
      <c r="Q25" s="116"/>
      <c r="R25" s="112"/>
      <c r="S25" s="126"/>
      <c r="T25" s="118"/>
      <c r="U25" s="116"/>
      <c r="V25" s="112"/>
      <c r="W25" s="126"/>
      <c r="X25" s="118"/>
      <c r="Y25" s="116"/>
      <c r="Z25" s="119"/>
      <c r="AA25" s="102"/>
      <c r="AB25" s="5"/>
      <c r="AC25" s="5"/>
      <c r="AD25" s="5"/>
      <c r="AE25" s="5"/>
      <c r="AF25" s="5"/>
      <c r="AG25" s="5"/>
      <c r="AH25" s="5"/>
      <c r="AI25" s="5"/>
    </row>
    <row r="26" spans="1:35">
      <c r="A26" s="81"/>
      <c r="B26" s="37"/>
      <c r="C26" s="37" t="s">
        <v>91</v>
      </c>
      <c r="D26" s="10" t="s">
        <v>7</v>
      </c>
      <c r="E26" s="28" t="s">
        <v>20</v>
      </c>
      <c r="F26" s="8"/>
      <c r="G26" s="102"/>
      <c r="H26" s="72" t="e">
        <f>J26/J27</f>
        <v>#DIV/0!</v>
      </c>
      <c r="I26" s="10" t="s">
        <v>7</v>
      </c>
      <c r="J26" s="75">
        <f>Input!F43</f>
        <v>0</v>
      </c>
      <c r="K26" s="121"/>
      <c r="L26" s="72" t="e">
        <f>N26/N27</f>
        <v>#DIV/0!</v>
      </c>
      <c r="M26" s="10" t="s">
        <v>7</v>
      </c>
      <c r="N26" s="75">
        <f>Input!G43</f>
        <v>0</v>
      </c>
      <c r="O26" s="121"/>
      <c r="P26" s="72" t="e">
        <f>R26/R27</f>
        <v>#DIV/0!</v>
      </c>
      <c r="Q26" s="10" t="s">
        <v>7</v>
      </c>
      <c r="R26" s="75">
        <f>Input!H43</f>
        <v>0</v>
      </c>
      <c r="S26" s="125"/>
      <c r="T26" s="72" t="e">
        <f>V26/V27</f>
        <v>#DIV/0!</v>
      </c>
      <c r="U26" s="10" t="s">
        <v>7</v>
      </c>
      <c r="V26" s="75">
        <f>Input!I43</f>
        <v>0</v>
      </c>
      <c r="W26" s="125"/>
      <c r="X26" s="72" t="e">
        <f>Z26/Z27</f>
        <v>#DIV/0!</v>
      </c>
      <c r="Y26" s="10" t="s">
        <v>7</v>
      </c>
      <c r="Z26" s="75">
        <f>Input!J43</f>
        <v>0</v>
      </c>
      <c r="AA26" s="102"/>
      <c r="AB26" s="5"/>
      <c r="AC26" s="5"/>
      <c r="AD26" s="5"/>
      <c r="AE26" s="5"/>
      <c r="AF26" s="5"/>
      <c r="AG26" s="5"/>
      <c r="AH26" s="5"/>
      <c r="AI26" s="5"/>
    </row>
    <row r="27" spans="1:35">
      <c r="A27" s="81"/>
      <c r="B27" s="37"/>
      <c r="C27" s="37"/>
      <c r="D27" s="10"/>
      <c r="E27" s="10" t="s">
        <v>61</v>
      </c>
      <c r="F27" s="8"/>
      <c r="G27" s="102"/>
      <c r="H27" s="71"/>
      <c r="I27" s="10"/>
      <c r="J27" s="73">
        <f>Input!F44</f>
        <v>0</v>
      </c>
      <c r="K27" s="121"/>
      <c r="L27" s="71"/>
      <c r="M27" s="10"/>
      <c r="N27" s="73">
        <f>Input!G44</f>
        <v>0</v>
      </c>
      <c r="O27" s="121"/>
      <c r="P27" s="71"/>
      <c r="Q27" s="10"/>
      <c r="R27" s="73">
        <f>Input!H44</f>
        <v>0</v>
      </c>
      <c r="S27" s="125"/>
      <c r="T27" s="71"/>
      <c r="U27" s="10"/>
      <c r="V27" s="73">
        <f>Input!I44</f>
        <v>0</v>
      </c>
      <c r="W27" s="125"/>
      <c r="X27" s="71"/>
      <c r="Y27" s="10"/>
      <c r="Z27" s="73">
        <f>Input!J44</f>
        <v>0</v>
      </c>
      <c r="AA27" s="102"/>
      <c r="AB27" s="5"/>
      <c r="AC27" s="5"/>
      <c r="AD27" s="5"/>
      <c r="AE27" s="5"/>
      <c r="AF27" s="5"/>
      <c r="AG27" s="5"/>
      <c r="AH27" s="5"/>
      <c r="AI27" s="5"/>
    </row>
    <row r="28" spans="1:35">
      <c r="A28" s="81"/>
      <c r="B28" s="37"/>
      <c r="C28" s="38" t="s">
        <v>34</v>
      </c>
      <c r="D28" s="10"/>
      <c r="E28" s="10"/>
      <c r="F28" s="8"/>
      <c r="G28" s="102"/>
      <c r="H28" s="31">
        <f>+$X$28</f>
        <v>2.8</v>
      </c>
      <c r="I28" s="10"/>
      <c r="J28" s="7"/>
      <c r="K28" s="122"/>
      <c r="L28" s="31">
        <f>+$X$28</f>
        <v>2.8</v>
      </c>
      <c r="M28" s="10"/>
      <c r="N28" s="7"/>
      <c r="O28" s="122"/>
      <c r="P28" s="31">
        <f>+$X$28</f>
        <v>2.8</v>
      </c>
      <c r="Q28" s="10"/>
      <c r="R28" s="7"/>
      <c r="S28" s="122"/>
      <c r="T28" s="31">
        <f>+$X$28</f>
        <v>2.8</v>
      </c>
      <c r="U28" s="10"/>
      <c r="V28" s="7"/>
      <c r="W28" s="122"/>
      <c r="X28" s="208">
        <v>2.8</v>
      </c>
      <c r="Y28" s="10"/>
      <c r="Z28" s="7"/>
      <c r="AA28" s="102"/>
      <c r="AB28" s="5"/>
      <c r="AC28" s="5"/>
      <c r="AD28" s="5"/>
      <c r="AE28" s="5"/>
      <c r="AF28" s="5"/>
      <c r="AG28" s="5"/>
      <c r="AH28" s="5"/>
      <c r="AI28" s="5"/>
    </row>
    <row r="29" spans="1:35">
      <c r="A29" s="81"/>
      <c r="B29" s="37"/>
      <c r="C29" s="38" t="s">
        <v>33</v>
      </c>
      <c r="D29" s="10"/>
      <c r="E29" s="10"/>
      <c r="F29" s="8"/>
      <c r="G29" s="102"/>
      <c r="H29" s="72" t="e">
        <f>H26-H28</f>
        <v>#DIV/0!</v>
      </c>
      <c r="I29" s="10"/>
      <c r="J29" s="7"/>
      <c r="K29" s="122"/>
      <c r="L29" s="72" t="e">
        <f>L26-L28</f>
        <v>#DIV/0!</v>
      </c>
      <c r="M29" s="10"/>
      <c r="N29" s="7"/>
      <c r="O29" s="122"/>
      <c r="P29" s="72" t="e">
        <f>P26-P28</f>
        <v>#DIV/0!</v>
      </c>
      <c r="Q29" s="10"/>
      <c r="R29" s="7"/>
      <c r="S29" s="122"/>
      <c r="T29" s="72" t="e">
        <f>T26-T28</f>
        <v>#DIV/0!</v>
      </c>
      <c r="U29" s="10"/>
      <c r="V29" s="7"/>
      <c r="W29" s="122"/>
      <c r="X29" s="72" t="e">
        <f>X26-X28</f>
        <v>#DIV/0!</v>
      </c>
      <c r="Y29" s="10"/>
      <c r="Z29" s="7"/>
      <c r="AA29" s="102"/>
      <c r="AB29" s="5"/>
      <c r="AC29" s="5"/>
      <c r="AD29" s="5"/>
      <c r="AE29" s="5"/>
      <c r="AF29" s="5"/>
      <c r="AG29" s="5"/>
      <c r="AH29" s="5"/>
      <c r="AI29" s="5"/>
    </row>
    <row r="30" spans="1:35">
      <c r="A30" s="81"/>
      <c r="B30" s="37"/>
      <c r="C30" s="38" t="s">
        <v>35</v>
      </c>
      <c r="D30" s="10"/>
      <c r="E30" s="10"/>
      <c r="F30" s="8"/>
      <c r="G30" s="129"/>
      <c r="H30" s="71"/>
      <c r="I30" s="10"/>
      <c r="J30" s="7"/>
      <c r="K30" s="124"/>
      <c r="L30" s="72" t="e">
        <f>L26-H26</f>
        <v>#DIV/0!</v>
      </c>
      <c r="M30" s="10"/>
      <c r="N30" s="7"/>
      <c r="O30" s="124"/>
      <c r="P30" s="72" t="e">
        <f>P26-L26</f>
        <v>#DIV/0!</v>
      </c>
      <c r="Q30" s="10"/>
      <c r="R30" s="7"/>
      <c r="S30" s="124"/>
      <c r="T30" s="72" t="e">
        <f>T26-P26</f>
        <v>#DIV/0!</v>
      </c>
      <c r="U30" s="10"/>
      <c r="V30" s="7"/>
      <c r="W30" s="124"/>
      <c r="X30" s="71"/>
      <c r="Y30" s="10"/>
      <c r="Z30" s="7"/>
      <c r="AA30" s="102"/>
      <c r="AB30" s="5"/>
      <c r="AC30" s="5"/>
      <c r="AD30" s="5"/>
      <c r="AE30" s="5"/>
      <c r="AF30" s="5"/>
      <c r="AG30" s="5"/>
      <c r="AH30" s="5"/>
      <c r="AI30" s="5"/>
    </row>
    <row r="31" spans="1:35">
      <c r="A31" s="5"/>
      <c r="B31" s="100"/>
      <c r="C31" s="116"/>
      <c r="D31" s="116"/>
      <c r="E31" s="116"/>
      <c r="F31" s="100"/>
      <c r="G31" s="100"/>
      <c r="H31" s="111"/>
      <c r="I31" s="116"/>
      <c r="J31" s="112"/>
      <c r="K31" s="116"/>
      <c r="L31" s="111"/>
      <c r="M31" s="116"/>
      <c r="N31" s="112"/>
      <c r="O31" s="116"/>
      <c r="P31" s="111"/>
      <c r="Q31" s="116"/>
      <c r="R31" s="112"/>
      <c r="S31" s="100"/>
      <c r="T31" s="111"/>
      <c r="U31" s="116"/>
      <c r="V31" s="112"/>
      <c r="W31" s="100"/>
      <c r="X31" s="111"/>
      <c r="Y31" s="116"/>
      <c r="Z31" s="112"/>
      <c r="AA31" s="5"/>
      <c r="AB31" s="5"/>
      <c r="AC31" s="5"/>
      <c r="AD31" s="5"/>
      <c r="AE31" s="5"/>
      <c r="AF31" s="5"/>
      <c r="AG31" s="5"/>
      <c r="AH31" s="5"/>
      <c r="AI31" s="5"/>
    </row>
    <row r="32" spans="1:35">
      <c r="A32" s="5"/>
      <c r="B32" s="8"/>
      <c r="C32" s="10"/>
      <c r="D32" s="10"/>
      <c r="E32" s="10"/>
      <c r="F32" s="8"/>
      <c r="G32" s="8"/>
      <c r="H32" s="26"/>
      <c r="I32" s="10"/>
      <c r="J32" s="7"/>
      <c r="K32" s="10"/>
      <c r="L32" s="11"/>
      <c r="M32" s="11"/>
      <c r="N32" s="11"/>
      <c r="O32" s="1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>
      <c r="A33" s="5"/>
      <c r="B33" s="5"/>
      <c r="C33" s="11"/>
      <c r="D33" s="11"/>
      <c r="E33" s="11"/>
      <c r="F33" s="5"/>
      <c r="G33" s="5"/>
      <c r="I33" s="11"/>
      <c r="K33" s="11"/>
      <c r="L33" s="11"/>
      <c r="M33" s="11"/>
      <c r="N33" s="11"/>
      <c r="O33" s="1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>
      <c r="A34" s="5"/>
      <c r="B34" s="5"/>
      <c r="C34" s="11"/>
      <c r="D34" s="11"/>
      <c r="E34" s="11"/>
      <c r="F34" s="5"/>
      <c r="G34" s="5"/>
      <c r="I34" s="11"/>
      <c r="K34" s="11"/>
      <c r="L34" s="11"/>
      <c r="M34" s="11"/>
      <c r="N34" s="11"/>
      <c r="O34" s="1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>
      <c r="A35" s="5"/>
      <c r="B35" s="5"/>
      <c r="C35" s="11"/>
      <c r="D35" s="11"/>
      <c r="E35" s="11"/>
      <c r="F35" s="5"/>
      <c r="G35" s="5"/>
      <c r="I35" s="11"/>
      <c r="K35" s="11"/>
      <c r="L35" s="11"/>
      <c r="M35" s="11"/>
      <c r="N35" s="11"/>
      <c r="O35" s="1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>
      <c r="A36" s="5"/>
      <c r="B36" s="5"/>
      <c r="C36" s="11"/>
      <c r="D36" s="11"/>
      <c r="E36" s="11"/>
      <c r="F36" s="5"/>
      <c r="G36" s="5"/>
      <c r="I36" s="11"/>
      <c r="K36" s="11"/>
      <c r="L36" s="11"/>
      <c r="M36" s="11"/>
      <c r="N36" s="11"/>
      <c r="O36" s="1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>
      <c r="A37" s="5"/>
      <c r="B37" s="5"/>
      <c r="C37" s="11"/>
      <c r="D37" s="11"/>
      <c r="E37" s="11"/>
      <c r="F37" s="5"/>
      <c r="G37" s="5"/>
      <c r="I37" s="11"/>
      <c r="K37" s="11"/>
      <c r="L37" s="11"/>
      <c r="M37" s="11"/>
      <c r="N37" s="11"/>
      <c r="O37" s="1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>
      <c r="A38" s="5"/>
      <c r="B38" s="5"/>
      <c r="C38" s="11"/>
      <c r="D38" s="11"/>
      <c r="E38" s="11"/>
      <c r="F38" s="5"/>
      <c r="G38" s="5"/>
      <c r="I38" s="11"/>
      <c r="K38" s="11"/>
      <c r="L38" s="11"/>
      <c r="M38" s="11"/>
      <c r="N38" s="11"/>
      <c r="O38" s="1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>
      <c r="A39" s="5"/>
      <c r="B39" s="5"/>
      <c r="C39" s="11"/>
      <c r="D39" s="11"/>
      <c r="E39" s="11"/>
      <c r="F39" s="5"/>
      <c r="G39" s="5"/>
      <c r="I39" s="11"/>
      <c r="K39" s="11"/>
      <c r="L39" s="11"/>
      <c r="M39" s="11"/>
      <c r="N39" s="11"/>
      <c r="O39" s="1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>
      <c r="A40" s="5"/>
      <c r="B40" s="5"/>
      <c r="C40" s="11"/>
      <c r="D40" s="11"/>
      <c r="E40" s="11"/>
      <c r="F40" s="5"/>
      <c r="G40" s="5"/>
      <c r="I40" s="11"/>
      <c r="K40" s="11"/>
      <c r="L40" s="11"/>
      <c r="M40" s="11"/>
      <c r="N40" s="11"/>
      <c r="O40" s="1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>
      <c r="A41" s="5"/>
      <c r="B41" s="5"/>
      <c r="C41" s="11"/>
      <c r="D41" s="11"/>
      <c r="E41" s="11"/>
      <c r="F41" s="5"/>
      <c r="G41" s="5"/>
      <c r="I41" s="11"/>
      <c r="K41" s="11"/>
      <c r="L41" s="11"/>
      <c r="M41" s="11"/>
      <c r="N41" s="11"/>
      <c r="O41" s="1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>
      <c r="A42" s="5"/>
      <c r="B42" s="5"/>
      <c r="C42" s="11"/>
      <c r="D42" s="11"/>
      <c r="E42" s="11"/>
      <c r="F42" s="5"/>
      <c r="G42" s="5"/>
      <c r="I42" s="11"/>
      <c r="K42" s="11"/>
      <c r="L42" s="11"/>
      <c r="M42" s="11"/>
      <c r="N42" s="11"/>
      <c r="O42" s="1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>
      <c r="A43" s="5"/>
      <c r="B43" s="5"/>
      <c r="C43" s="11"/>
      <c r="D43" s="11"/>
      <c r="E43" s="11"/>
      <c r="F43" s="5"/>
      <c r="G43" s="5"/>
      <c r="I43" s="11"/>
      <c r="K43" s="11"/>
      <c r="L43" s="11"/>
      <c r="M43" s="11"/>
      <c r="N43" s="11"/>
      <c r="O43" s="1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>
      <c r="A44" s="5"/>
      <c r="B44" s="5"/>
      <c r="C44" s="11"/>
      <c r="D44" s="11"/>
      <c r="E44" s="11"/>
      <c r="F44" s="5"/>
      <c r="G44" s="5"/>
      <c r="I44" s="11"/>
      <c r="K44" s="11"/>
      <c r="L44" s="11"/>
      <c r="M44" s="11"/>
      <c r="N44" s="11"/>
      <c r="O44" s="1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>
      <c r="A45" s="5"/>
      <c r="B45" s="5"/>
      <c r="C45" s="11"/>
      <c r="D45" s="11"/>
      <c r="E45" s="11"/>
      <c r="F45" s="5"/>
      <c r="G45" s="5"/>
      <c r="I45" s="11"/>
      <c r="K45" s="11"/>
      <c r="L45" s="11"/>
      <c r="M45" s="11"/>
      <c r="N45" s="11"/>
      <c r="O45" s="11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>
      <c r="A46" s="5"/>
      <c r="B46" s="5"/>
      <c r="C46" s="11"/>
      <c r="D46" s="11"/>
      <c r="E46" s="11"/>
      <c r="F46" s="5"/>
      <c r="G46" s="5"/>
      <c r="I46" s="11"/>
      <c r="K46" s="11"/>
      <c r="L46" s="11"/>
      <c r="M46" s="11"/>
      <c r="N46" s="11"/>
      <c r="O46" s="1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5"/>
      <c r="B47" s="5"/>
      <c r="C47" s="11"/>
      <c r="D47" s="11"/>
      <c r="E47" s="11"/>
      <c r="F47" s="5"/>
      <c r="G47" s="5"/>
      <c r="I47" s="11"/>
      <c r="K47" s="11"/>
      <c r="L47" s="11"/>
      <c r="M47" s="11"/>
      <c r="N47" s="11"/>
      <c r="O47" s="11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5"/>
      <c r="B48" s="5"/>
      <c r="C48" s="11"/>
      <c r="D48" s="11"/>
      <c r="E48" s="11"/>
      <c r="F48" s="5"/>
      <c r="G48" s="5"/>
      <c r="I48" s="11"/>
      <c r="K48" s="11"/>
      <c r="L48" s="11"/>
      <c r="M48" s="11"/>
      <c r="N48" s="11"/>
      <c r="O48" s="1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5"/>
      <c r="B49" s="5"/>
      <c r="C49" s="11"/>
      <c r="D49" s="11"/>
      <c r="E49" s="11"/>
      <c r="F49" s="5"/>
      <c r="G49" s="5"/>
      <c r="I49" s="11"/>
      <c r="K49" s="11"/>
      <c r="L49" s="11"/>
      <c r="M49" s="11"/>
      <c r="N49" s="11"/>
      <c r="O49" s="1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>
      <c r="A50" s="5"/>
      <c r="B50" s="5"/>
      <c r="C50" s="11"/>
      <c r="D50" s="11"/>
      <c r="E50" s="11"/>
      <c r="F50" s="5"/>
      <c r="G50" s="5"/>
      <c r="I50" s="11"/>
      <c r="K50" s="11"/>
      <c r="L50" s="11"/>
      <c r="M50" s="11"/>
      <c r="N50" s="11"/>
      <c r="O50" s="11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>
      <c r="A51" s="5"/>
      <c r="B51" s="5"/>
      <c r="C51" s="11"/>
      <c r="D51" s="11"/>
      <c r="E51" s="11"/>
      <c r="F51" s="5"/>
      <c r="G51" s="5"/>
      <c r="I51" s="11"/>
      <c r="K51" s="11"/>
      <c r="L51" s="11"/>
      <c r="M51" s="11"/>
      <c r="N51" s="11"/>
      <c r="O51" s="1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>
      <c r="A52" s="5"/>
      <c r="B52" s="5"/>
      <c r="C52" s="11"/>
      <c r="D52" s="11"/>
      <c r="E52" s="11"/>
      <c r="F52" s="5"/>
      <c r="G52" s="5"/>
      <c r="I52" s="11"/>
      <c r="K52" s="11"/>
      <c r="L52" s="11"/>
      <c r="M52" s="11"/>
      <c r="N52" s="11"/>
      <c r="O52" s="1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>
      <c r="A53" s="5"/>
      <c r="B53" s="5"/>
      <c r="C53" s="11"/>
      <c r="D53" s="11"/>
      <c r="E53" s="11"/>
      <c r="F53" s="5"/>
      <c r="G53" s="5"/>
      <c r="I53" s="11"/>
      <c r="K53" s="11"/>
      <c r="L53" s="11"/>
      <c r="M53" s="11"/>
      <c r="N53" s="11"/>
      <c r="O53" s="1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>
      <c r="A54" s="5"/>
      <c r="B54" s="5"/>
      <c r="C54" s="11"/>
      <c r="D54" s="11"/>
      <c r="E54" s="11"/>
      <c r="F54" s="5"/>
      <c r="G54" s="5"/>
      <c r="I54" s="11"/>
      <c r="K54" s="11"/>
      <c r="L54" s="11"/>
      <c r="M54" s="11"/>
      <c r="N54" s="11"/>
      <c r="O54" s="1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>
      <c r="A55" s="5"/>
      <c r="B55" s="5"/>
      <c r="C55" s="11"/>
      <c r="D55" s="11"/>
      <c r="E55" s="11"/>
      <c r="F55" s="5"/>
      <c r="G55" s="5"/>
      <c r="I55" s="11"/>
      <c r="K55" s="11"/>
      <c r="L55" s="11"/>
      <c r="M55" s="11"/>
      <c r="N55" s="11"/>
      <c r="O55" s="1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>
      <c r="A56" s="5"/>
      <c r="B56" s="5"/>
      <c r="C56" s="11"/>
      <c r="D56" s="11"/>
      <c r="E56" s="11"/>
      <c r="F56" s="5"/>
      <c r="G56" s="5"/>
      <c r="I56" s="11"/>
      <c r="K56" s="11"/>
      <c r="L56" s="11"/>
      <c r="M56" s="11"/>
      <c r="N56" s="11"/>
      <c r="O56" s="1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>
      <c r="A57" s="5"/>
      <c r="B57" s="5"/>
      <c r="C57" s="11"/>
      <c r="D57" s="11"/>
      <c r="E57" s="11"/>
      <c r="F57" s="5"/>
      <c r="G57" s="5"/>
      <c r="I57" s="11"/>
      <c r="K57" s="11"/>
      <c r="L57" s="11"/>
      <c r="M57" s="11"/>
      <c r="N57" s="11"/>
      <c r="O57" s="11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>
      <c r="A58" s="5"/>
      <c r="B58" s="5"/>
      <c r="C58" s="11"/>
      <c r="D58" s="11"/>
      <c r="E58" s="11"/>
      <c r="F58" s="5"/>
      <c r="G58" s="5"/>
      <c r="I58" s="11"/>
      <c r="K58" s="11"/>
      <c r="L58" s="11"/>
      <c r="M58" s="11"/>
      <c r="N58" s="11"/>
      <c r="O58" s="1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5"/>
      <c r="B59" s="5"/>
      <c r="C59" s="11"/>
      <c r="D59" s="11"/>
      <c r="E59" s="11"/>
      <c r="F59" s="5"/>
      <c r="G59" s="5"/>
      <c r="I59" s="11"/>
      <c r="K59" s="11"/>
      <c r="L59" s="11"/>
      <c r="M59" s="11"/>
      <c r="N59" s="11"/>
      <c r="O59" s="1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5"/>
      <c r="B60" s="5"/>
      <c r="C60" s="11"/>
      <c r="D60" s="11"/>
      <c r="E60" s="11"/>
      <c r="F60" s="5"/>
      <c r="G60" s="5"/>
      <c r="I60" s="11"/>
      <c r="K60" s="11"/>
      <c r="L60" s="11"/>
      <c r="M60" s="11"/>
      <c r="N60" s="11"/>
      <c r="O60" s="1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5"/>
      <c r="B61" s="5"/>
      <c r="C61" s="11"/>
      <c r="D61" s="11"/>
      <c r="E61" s="11"/>
      <c r="F61" s="5"/>
      <c r="G61" s="5"/>
      <c r="I61" s="11"/>
      <c r="K61" s="11"/>
      <c r="L61" s="11"/>
      <c r="M61" s="11"/>
      <c r="N61" s="11"/>
      <c r="O61" s="1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5"/>
      <c r="B62" s="5"/>
      <c r="C62" s="11"/>
      <c r="D62" s="11"/>
      <c r="E62" s="11"/>
      <c r="F62" s="5"/>
      <c r="G62" s="5"/>
      <c r="I62" s="11"/>
      <c r="K62" s="11"/>
      <c r="L62" s="11"/>
      <c r="M62" s="11"/>
      <c r="N62" s="11"/>
      <c r="O62" s="1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5"/>
      <c r="B63" s="5"/>
      <c r="C63" s="11"/>
      <c r="D63" s="11"/>
      <c r="E63" s="11"/>
      <c r="F63" s="5"/>
      <c r="G63" s="5"/>
      <c r="I63" s="11"/>
      <c r="K63" s="11"/>
      <c r="L63" s="11"/>
      <c r="M63" s="11"/>
      <c r="N63" s="11"/>
      <c r="O63" s="11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5"/>
      <c r="B64" s="5"/>
      <c r="C64" s="11"/>
      <c r="D64" s="11"/>
      <c r="E64" s="11"/>
      <c r="F64" s="5"/>
      <c r="G64" s="5"/>
      <c r="I64" s="11"/>
      <c r="K64" s="11"/>
      <c r="L64" s="11"/>
      <c r="M64" s="11"/>
      <c r="N64" s="11"/>
      <c r="O64" s="1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5"/>
      <c r="B65" s="5"/>
      <c r="C65" s="11"/>
      <c r="D65" s="11"/>
      <c r="E65" s="11"/>
      <c r="F65" s="5"/>
      <c r="G65" s="5"/>
      <c r="I65" s="11"/>
      <c r="K65" s="11"/>
      <c r="L65" s="11"/>
      <c r="M65" s="11"/>
      <c r="N65" s="11"/>
      <c r="O65" s="11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</sheetData>
  <mergeCells count="6">
    <mergeCell ref="W4:Z4"/>
    <mergeCell ref="C13:C14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25"/>
    <pageSetUpPr fitToPage="1"/>
  </sheetPr>
  <dimension ref="A1:AI3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S5" sqref="S5"/>
    </sheetView>
  </sheetViews>
  <sheetFormatPr defaultColWidth="9.140625" defaultRowHeight="12.75"/>
  <cols>
    <col min="1" max="1" width="3.28515625" style="4" customWidth="1"/>
    <col min="2" max="2" width="5" style="4" customWidth="1"/>
    <col min="3" max="3" width="15.85546875" style="6" customWidth="1"/>
    <col min="4" max="4" width="3.140625" style="6" customWidth="1"/>
    <col min="5" max="5" width="31.7109375" style="6" bestFit="1" customWidth="1"/>
    <col min="6" max="6" width="4.42578125" style="4" customWidth="1"/>
    <col min="7" max="7" width="2.7109375" style="4" customWidth="1"/>
    <col min="8" max="8" width="8.7109375" style="25" customWidth="1"/>
    <col min="9" max="9" width="3" style="6" customWidth="1"/>
    <col min="10" max="10" width="10.28515625" style="24" customWidth="1"/>
    <col min="11" max="11" width="2.7109375" style="6" customWidth="1"/>
    <col min="12" max="12" width="8.7109375" style="6" customWidth="1"/>
    <col min="13" max="13" width="3" style="6" customWidth="1"/>
    <col min="14" max="14" width="10.28515625" style="6" customWidth="1"/>
    <col min="15" max="15" width="2.7109375" style="6" customWidth="1"/>
    <col min="16" max="16" width="8.7109375" style="4" customWidth="1"/>
    <col min="17" max="17" width="3" style="4" customWidth="1"/>
    <col min="18" max="18" width="10.28515625" style="4" customWidth="1"/>
    <col min="19" max="19" width="2.7109375" style="4" customWidth="1"/>
    <col min="20" max="20" width="8.7109375" style="4" customWidth="1"/>
    <col min="21" max="21" width="3" style="4" customWidth="1"/>
    <col min="22" max="22" width="10.28515625" style="4" customWidth="1"/>
    <col min="23" max="23" width="2.7109375" style="4" customWidth="1"/>
    <col min="24" max="24" width="8.7109375" style="4" customWidth="1"/>
    <col min="25" max="25" width="3" style="4" customWidth="1"/>
    <col min="26" max="26" width="10.28515625" style="4" customWidth="1"/>
    <col min="27" max="16384" width="9.140625" style="4"/>
  </cols>
  <sheetData>
    <row r="1" spans="1:35" ht="15.75">
      <c r="B1" s="3" t="s">
        <v>108</v>
      </c>
      <c r="C1" s="106"/>
    </row>
    <row r="2" spans="1:35" ht="15.75">
      <c r="B2" s="3" t="s">
        <v>1</v>
      </c>
      <c r="C2" s="107"/>
      <c r="D2" s="2"/>
      <c r="E2" s="2"/>
      <c r="F2" s="2"/>
    </row>
    <row r="3" spans="1:35" ht="13.5" customHeight="1">
      <c r="A3" s="3"/>
      <c r="C3" s="2"/>
      <c r="D3" s="2"/>
      <c r="E3" s="2"/>
      <c r="F3" s="2"/>
    </row>
    <row r="4" spans="1:35" ht="21.75" customHeight="1">
      <c r="A4" s="5"/>
      <c r="B4" s="76" t="s">
        <v>14</v>
      </c>
      <c r="C4" s="57"/>
      <c r="D4" s="57"/>
      <c r="E4" s="57"/>
      <c r="F4" s="57"/>
      <c r="G4" s="224" t="s">
        <v>109</v>
      </c>
      <c r="H4" s="224"/>
      <c r="I4" s="224"/>
      <c r="J4" s="224"/>
      <c r="K4" s="223" t="s">
        <v>110</v>
      </c>
      <c r="L4" s="223"/>
      <c r="M4" s="223"/>
      <c r="N4" s="223"/>
      <c r="O4" s="223" t="s">
        <v>111</v>
      </c>
      <c r="P4" s="223"/>
      <c r="Q4" s="223"/>
      <c r="R4" s="223"/>
      <c r="S4" s="223" t="s">
        <v>112</v>
      </c>
      <c r="T4" s="223"/>
      <c r="U4" s="223"/>
      <c r="V4" s="223"/>
      <c r="W4" s="223" t="s">
        <v>32</v>
      </c>
      <c r="X4" s="223"/>
      <c r="Y4" s="223"/>
      <c r="Z4" s="223"/>
      <c r="AA4" s="5"/>
      <c r="AB4" s="5"/>
      <c r="AC4" s="5"/>
      <c r="AD4" s="5"/>
      <c r="AE4" s="5"/>
      <c r="AF4" s="5"/>
      <c r="AG4" s="5"/>
      <c r="AH4" s="5"/>
      <c r="AI4" s="5"/>
    </row>
    <row r="5" spans="1:35">
      <c r="A5" s="81"/>
      <c r="B5" s="145" t="s">
        <v>5</v>
      </c>
      <c r="C5" s="146"/>
      <c r="D5" s="146"/>
      <c r="E5" s="146"/>
      <c r="F5" s="147"/>
      <c r="G5" s="148"/>
      <c r="H5" s="160"/>
      <c r="I5" s="146"/>
      <c r="J5" s="150"/>
      <c r="K5" s="151"/>
      <c r="L5" s="146"/>
      <c r="M5" s="146"/>
      <c r="N5" s="146"/>
      <c r="O5" s="152"/>
      <c r="P5" s="153"/>
      <c r="Q5" s="153"/>
      <c r="R5" s="153"/>
      <c r="S5" s="154"/>
      <c r="T5" s="153"/>
      <c r="U5" s="153"/>
      <c r="V5" s="153"/>
      <c r="W5" s="154"/>
      <c r="X5" s="153"/>
      <c r="Y5" s="153"/>
      <c r="Z5" s="153"/>
      <c r="AA5" s="102"/>
      <c r="AB5" s="5"/>
      <c r="AC5" s="5"/>
      <c r="AD5" s="5"/>
      <c r="AE5" s="5"/>
      <c r="AF5" s="5"/>
      <c r="AG5" s="5"/>
      <c r="AH5" s="5"/>
      <c r="AI5" s="5"/>
    </row>
    <row r="6" spans="1:35">
      <c r="A6" s="81"/>
      <c r="B6" s="162"/>
      <c r="C6" s="37"/>
      <c r="D6" s="10"/>
      <c r="E6" s="10"/>
      <c r="F6" s="9"/>
      <c r="G6" s="128"/>
      <c r="H6" s="26"/>
      <c r="I6" s="10"/>
      <c r="J6" s="7"/>
      <c r="K6" s="120"/>
      <c r="L6" s="10"/>
      <c r="M6" s="10"/>
      <c r="N6" s="10"/>
      <c r="O6" s="121"/>
      <c r="P6" s="8"/>
      <c r="Q6" s="8"/>
      <c r="R6" s="8"/>
      <c r="S6" s="125"/>
      <c r="T6" s="8"/>
      <c r="U6" s="8"/>
      <c r="V6" s="8"/>
      <c r="W6" s="125"/>
      <c r="X6" s="8"/>
      <c r="Y6" s="8"/>
      <c r="Z6" s="8"/>
      <c r="AA6" s="102"/>
      <c r="AB6" s="5"/>
      <c r="AC6" s="5"/>
      <c r="AD6" s="5"/>
      <c r="AE6" s="5"/>
      <c r="AF6" s="5"/>
      <c r="AG6" s="5"/>
      <c r="AH6" s="5"/>
      <c r="AI6" s="5"/>
    </row>
    <row r="7" spans="1:35">
      <c r="A7" s="81"/>
      <c r="B7" s="162"/>
      <c r="C7" s="38" t="s">
        <v>30</v>
      </c>
      <c r="D7" s="2" t="s">
        <v>7</v>
      </c>
      <c r="E7" s="29" t="s">
        <v>12</v>
      </c>
      <c r="F7" s="1"/>
      <c r="G7" s="103"/>
      <c r="H7" s="30">
        <f>J7/J8</f>
        <v>1.1169729418414907</v>
      </c>
      <c r="I7" s="10" t="s">
        <v>7</v>
      </c>
      <c r="J7" s="32">
        <f>Input!F41</f>
        <v>628371</v>
      </c>
      <c r="K7" s="120"/>
      <c r="L7" s="30">
        <f>N7/N8</f>
        <v>1.2618255834718586</v>
      </c>
      <c r="M7" s="10" t="s">
        <v>7</v>
      </c>
      <c r="N7" s="33">
        <f>Input!G41</f>
        <v>710122</v>
      </c>
      <c r="O7" s="121"/>
      <c r="P7" s="30">
        <f>R7/R8</f>
        <v>1.3721975895142891</v>
      </c>
      <c r="Q7" s="10" t="s">
        <v>7</v>
      </c>
      <c r="R7" s="33">
        <f>Input!H41</f>
        <v>768902</v>
      </c>
      <c r="S7" s="125"/>
      <c r="T7" s="30">
        <f>V7/V8</f>
        <v>1.4582540940548119</v>
      </c>
      <c r="U7" s="10" t="s">
        <v>7</v>
      </c>
      <c r="V7" s="33">
        <f>Input!I41</f>
        <v>796704</v>
      </c>
      <c r="W7" s="125"/>
      <c r="X7" s="30">
        <f>Z7/Z8</f>
        <v>5.3155428569336731</v>
      </c>
      <c r="Y7" s="10" t="s">
        <v>7</v>
      </c>
      <c r="Z7" s="33">
        <f>Input!J41</f>
        <v>2904099</v>
      </c>
      <c r="AA7" s="102"/>
      <c r="AB7" s="5"/>
      <c r="AC7" s="5"/>
      <c r="AD7" s="5"/>
      <c r="AE7" s="5"/>
      <c r="AF7" s="5"/>
      <c r="AG7" s="5"/>
      <c r="AH7" s="5"/>
      <c r="AI7" s="5"/>
    </row>
    <row r="8" spans="1:35">
      <c r="A8" s="81"/>
      <c r="B8" s="162"/>
      <c r="C8" s="38" t="s">
        <v>92</v>
      </c>
      <c r="D8" s="2"/>
      <c r="E8" s="2" t="s">
        <v>63</v>
      </c>
      <c r="F8" s="1"/>
      <c r="G8" s="103"/>
      <c r="H8" s="26"/>
      <c r="I8" s="10"/>
      <c r="J8" s="186">
        <f>Input!F27</f>
        <v>562566</v>
      </c>
      <c r="K8" s="120"/>
      <c r="L8" s="26"/>
      <c r="M8" s="10"/>
      <c r="N8" s="186">
        <f>Input!G27</f>
        <v>562773.5</v>
      </c>
      <c r="O8" s="121"/>
      <c r="P8" s="26"/>
      <c r="Q8" s="10"/>
      <c r="R8" s="186">
        <f>Input!H27</f>
        <v>560343.5</v>
      </c>
      <c r="S8" s="125"/>
      <c r="T8" s="26"/>
      <c r="U8" s="10"/>
      <c r="V8" s="186">
        <f>Input!I27</f>
        <v>546341</v>
      </c>
      <c r="W8" s="125"/>
      <c r="X8" s="26"/>
      <c r="Y8" s="10"/>
      <c r="Z8" s="186">
        <f>Input!J27</f>
        <v>546341</v>
      </c>
      <c r="AA8" s="102"/>
      <c r="AB8" s="5"/>
      <c r="AC8" s="5"/>
      <c r="AD8" s="5"/>
      <c r="AE8" s="5"/>
      <c r="AF8" s="5"/>
      <c r="AG8" s="5"/>
      <c r="AH8" s="5"/>
      <c r="AI8" s="5"/>
    </row>
    <row r="9" spans="1:35">
      <c r="A9" s="81"/>
      <c r="B9" s="162"/>
      <c r="C9" s="38"/>
      <c r="D9" s="2"/>
      <c r="E9" s="2"/>
      <c r="F9" s="1"/>
      <c r="G9" s="103"/>
      <c r="H9" s="26"/>
      <c r="I9" s="10"/>
      <c r="J9" s="7"/>
      <c r="K9" s="120"/>
      <c r="L9" s="26"/>
      <c r="M9" s="10"/>
      <c r="N9" s="7"/>
      <c r="O9" s="121"/>
      <c r="P9" s="26"/>
      <c r="Q9" s="10"/>
      <c r="R9" s="7"/>
      <c r="S9" s="125"/>
      <c r="T9" s="26"/>
      <c r="U9" s="10"/>
      <c r="V9" s="7"/>
      <c r="W9" s="125"/>
      <c r="X9" s="26"/>
      <c r="Y9" s="10"/>
      <c r="Z9" s="7"/>
      <c r="AA9" s="102"/>
      <c r="AB9" s="5"/>
      <c r="AC9" s="5"/>
      <c r="AD9" s="5"/>
      <c r="AE9" s="5"/>
      <c r="AF9" s="5"/>
      <c r="AG9" s="5"/>
      <c r="AH9" s="5"/>
      <c r="AI9" s="5"/>
    </row>
    <row r="10" spans="1:35">
      <c r="A10" s="81"/>
      <c r="B10" s="162"/>
      <c r="C10" s="38" t="s">
        <v>34</v>
      </c>
      <c r="D10" s="2"/>
      <c r="E10" s="2"/>
      <c r="F10" s="1"/>
      <c r="G10" s="103"/>
      <c r="H10" s="31">
        <f>+$X$10</f>
        <v>0.74</v>
      </c>
      <c r="I10" s="10"/>
      <c r="J10" s="7"/>
      <c r="K10" s="122"/>
      <c r="L10" s="31">
        <f>+$X$10</f>
        <v>0.74</v>
      </c>
      <c r="M10" s="10"/>
      <c r="N10" s="7"/>
      <c r="O10" s="122"/>
      <c r="P10" s="31">
        <f>+$X$10</f>
        <v>0.74</v>
      </c>
      <c r="Q10" s="10"/>
      <c r="R10" s="7"/>
      <c r="S10" s="122"/>
      <c r="T10" s="31">
        <f>+$X$10</f>
        <v>0.74</v>
      </c>
      <c r="U10" s="10"/>
      <c r="V10" s="7"/>
      <c r="W10" s="122"/>
      <c r="X10" s="208">
        <v>0.74</v>
      </c>
      <c r="Y10" s="10"/>
      <c r="Z10" s="7"/>
      <c r="AA10" s="102"/>
      <c r="AB10" s="5"/>
      <c r="AC10" s="5"/>
      <c r="AD10" s="5"/>
      <c r="AE10" s="5"/>
      <c r="AF10" s="5"/>
      <c r="AG10" s="5"/>
      <c r="AH10" s="5"/>
      <c r="AI10" s="5"/>
    </row>
    <row r="11" spans="1:35">
      <c r="A11" s="81"/>
      <c r="B11" s="162"/>
      <c r="C11" s="38" t="s">
        <v>33</v>
      </c>
      <c r="D11" s="2"/>
      <c r="E11" s="2"/>
      <c r="F11" s="1"/>
      <c r="G11" s="103"/>
      <c r="H11" s="23">
        <f>H7-H10</f>
        <v>0.37697294184149066</v>
      </c>
      <c r="I11" s="10"/>
      <c r="J11" s="7"/>
      <c r="K11" s="122"/>
      <c r="L11" s="23">
        <f>L7-L10</f>
        <v>0.52182558347185859</v>
      </c>
      <c r="M11" s="10"/>
      <c r="N11" s="7"/>
      <c r="O11" s="122"/>
      <c r="P11" s="23">
        <f>P7-P10</f>
        <v>0.63219758951428906</v>
      </c>
      <c r="Q11" s="10"/>
      <c r="R11" s="7"/>
      <c r="S11" s="122"/>
      <c r="T11" s="23">
        <f>T7-T10</f>
        <v>0.71825409405481189</v>
      </c>
      <c r="U11" s="10"/>
      <c r="V11" s="7"/>
      <c r="W11" s="122"/>
      <c r="X11" s="23">
        <f>X7-X10</f>
        <v>4.5755428569336729</v>
      </c>
      <c r="Y11" s="10"/>
      <c r="Z11" s="7"/>
      <c r="AA11" s="102"/>
      <c r="AB11" s="5"/>
      <c r="AC11" s="5"/>
      <c r="AD11" s="5"/>
      <c r="AE11" s="5"/>
      <c r="AF11" s="5"/>
      <c r="AG11" s="5"/>
      <c r="AH11" s="5"/>
      <c r="AI11" s="5"/>
    </row>
    <row r="12" spans="1:35">
      <c r="A12" s="81"/>
      <c r="B12" s="162"/>
      <c r="C12" s="38" t="s">
        <v>35</v>
      </c>
      <c r="D12" s="10"/>
      <c r="E12" s="10"/>
      <c r="F12" s="9"/>
      <c r="G12" s="128"/>
      <c r="H12" s="26"/>
      <c r="I12" s="10"/>
      <c r="J12" s="7"/>
      <c r="K12" s="122"/>
      <c r="L12" s="23">
        <f>L7-H7</f>
        <v>0.14485264163036793</v>
      </c>
      <c r="M12" s="10"/>
      <c r="N12" s="7"/>
      <c r="O12" s="122"/>
      <c r="P12" s="23">
        <f>P7-L7</f>
        <v>0.11037200604243047</v>
      </c>
      <c r="Q12" s="10"/>
      <c r="R12" s="7"/>
      <c r="S12" s="122"/>
      <c r="T12" s="23">
        <f>T7-P7</f>
        <v>8.6056504540522827E-2</v>
      </c>
      <c r="U12" s="10"/>
      <c r="V12" s="7"/>
      <c r="W12" s="122"/>
      <c r="X12" s="26"/>
      <c r="Y12" s="10"/>
      <c r="Z12" s="7"/>
      <c r="AA12" s="102"/>
      <c r="AB12" s="5"/>
      <c r="AC12" s="5"/>
      <c r="AD12" s="5"/>
      <c r="AE12" s="5"/>
      <c r="AF12" s="5"/>
      <c r="AG12" s="5"/>
      <c r="AH12" s="5"/>
      <c r="AI12" s="5"/>
    </row>
    <row r="13" spans="1:35">
      <c r="A13" s="81"/>
      <c r="B13" s="166"/>
      <c r="C13" s="167"/>
      <c r="D13" s="116"/>
      <c r="E13" s="116"/>
      <c r="F13" s="135"/>
      <c r="G13" s="134"/>
      <c r="H13" s="111"/>
      <c r="I13" s="116"/>
      <c r="J13" s="112"/>
      <c r="K13" s="168"/>
      <c r="L13" s="111"/>
      <c r="M13" s="116"/>
      <c r="N13" s="112"/>
      <c r="O13" s="123"/>
      <c r="P13" s="111"/>
      <c r="Q13" s="116"/>
      <c r="R13" s="112"/>
      <c r="S13" s="126"/>
      <c r="T13" s="111"/>
      <c r="U13" s="116"/>
      <c r="V13" s="112"/>
      <c r="W13" s="126"/>
      <c r="X13" s="111"/>
      <c r="Y13" s="116"/>
      <c r="Z13" s="119"/>
      <c r="AA13" s="102"/>
      <c r="AB13" s="5"/>
      <c r="AC13" s="5"/>
      <c r="AD13" s="5"/>
      <c r="AE13" s="5"/>
      <c r="AF13" s="5"/>
      <c r="AG13" s="5"/>
      <c r="AH13" s="5"/>
      <c r="AI13" s="5"/>
    </row>
    <row r="14" spans="1:35">
      <c r="A14" s="81"/>
      <c r="B14" s="37"/>
      <c r="C14" s="37" t="s">
        <v>93</v>
      </c>
      <c r="D14" s="10" t="s">
        <v>7</v>
      </c>
      <c r="E14" s="10" t="s">
        <v>75</v>
      </c>
      <c r="F14" s="8"/>
      <c r="G14" s="102"/>
      <c r="H14" s="23">
        <f>J14/J15</f>
        <v>51.827575970246876</v>
      </c>
      <c r="I14" s="22" t="s">
        <v>7</v>
      </c>
      <c r="J14" s="187">
        <f>Input!F29</f>
        <v>57.89</v>
      </c>
      <c r="K14" s="121"/>
      <c r="L14" s="23">
        <f>N14/N15</f>
        <v>56.17258116211017</v>
      </c>
      <c r="M14" s="22" t="s">
        <v>7</v>
      </c>
      <c r="N14" s="187">
        <f>Input!G29</f>
        <v>70.88</v>
      </c>
      <c r="O14" s="121"/>
      <c r="P14" s="23">
        <f>R14/R15</f>
        <v>44.228324305308085</v>
      </c>
      <c r="Q14" s="22" t="s">
        <v>7</v>
      </c>
      <c r="R14" s="187">
        <f>Input!H29</f>
        <v>60.69</v>
      </c>
      <c r="S14" s="125"/>
      <c r="T14" s="23">
        <f>V14/V15</f>
        <v>29.377596246535731</v>
      </c>
      <c r="U14" s="22" t="s">
        <v>7</v>
      </c>
      <c r="V14" s="187">
        <f>Input!I29</f>
        <v>42.84</v>
      </c>
      <c r="W14" s="125"/>
      <c r="X14" s="23">
        <f>Z14/Z15</f>
        <v>8.0593838019984858</v>
      </c>
      <c r="Y14" s="22" t="s">
        <v>7</v>
      </c>
      <c r="Z14" s="187">
        <f>Input!J29</f>
        <v>42.84</v>
      </c>
      <c r="AA14" s="102"/>
      <c r="AB14" s="5"/>
      <c r="AC14" s="5"/>
      <c r="AD14" s="5"/>
      <c r="AE14" s="5"/>
      <c r="AF14" s="5"/>
      <c r="AG14" s="5"/>
      <c r="AH14" s="5"/>
      <c r="AI14" s="5"/>
    </row>
    <row r="15" spans="1:35">
      <c r="A15" s="81"/>
      <c r="B15" s="37"/>
      <c r="C15" s="37"/>
      <c r="D15" s="10"/>
      <c r="E15" s="20" t="s">
        <v>30</v>
      </c>
      <c r="F15" s="8"/>
      <c r="G15" s="102"/>
      <c r="H15" s="26"/>
      <c r="I15" s="10"/>
      <c r="J15" s="188">
        <f>H7</f>
        <v>1.1169729418414907</v>
      </c>
      <c r="K15" s="121"/>
      <c r="L15" s="26"/>
      <c r="M15" s="10"/>
      <c r="N15" s="188">
        <f>L7</f>
        <v>1.2618255834718586</v>
      </c>
      <c r="O15" s="121"/>
      <c r="P15" s="26"/>
      <c r="Q15" s="10"/>
      <c r="R15" s="188">
        <f>P7</f>
        <v>1.3721975895142891</v>
      </c>
      <c r="S15" s="125"/>
      <c r="T15" s="26"/>
      <c r="U15" s="10"/>
      <c r="V15" s="188">
        <f>T7</f>
        <v>1.4582540940548119</v>
      </c>
      <c r="W15" s="125"/>
      <c r="X15" s="26"/>
      <c r="Y15" s="10"/>
      <c r="Z15" s="188">
        <f>X7</f>
        <v>5.3155428569336731</v>
      </c>
      <c r="AA15" s="102"/>
      <c r="AB15" s="5"/>
      <c r="AC15" s="5"/>
      <c r="AD15" s="5"/>
      <c r="AE15" s="5"/>
      <c r="AF15" s="5"/>
      <c r="AG15" s="5"/>
      <c r="AH15" s="5"/>
      <c r="AI15" s="5"/>
    </row>
    <row r="16" spans="1:35">
      <c r="A16" s="81"/>
      <c r="B16" s="37"/>
      <c r="C16" s="38" t="s">
        <v>34</v>
      </c>
      <c r="D16" s="10"/>
      <c r="E16" s="10"/>
      <c r="F16" s="8"/>
      <c r="G16" s="102"/>
      <c r="H16" s="31">
        <f>+$X$16</f>
        <v>13.71</v>
      </c>
      <c r="I16" s="10"/>
      <c r="J16" s="7"/>
      <c r="K16" s="122"/>
      <c r="L16" s="31">
        <f>+$X$16</f>
        <v>13.71</v>
      </c>
      <c r="M16" s="10"/>
      <c r="N16" s="7"/>
      <c r="O16" s="122"/>
      <c r="P16" s="31">
        <f>+$X$16</f>
        <v>13.71</v>
      </c>
      <c r="Q16" s="10"/>
      <c r="R16" s="7"/>
      <c r="S16" s="122"/>
      <c r="T16" s="31">
        <f>+$X$16</f>
        <v>13.71</v>
      </c>
      <c r="U16" s="10"/>
      <c r="V16" s="7"/>
      <c r="W16" s="122"/>
      <c r="X16" s="208">
        <v>13.71</v>
      </c>
      <c r="Y16" s="10"/>
      <c r="Z16" s="7"/>
      <c r="AA16" s="102"/>
      <c r="AB16" s="5"/>
      <c r="AC16" s="5"/>
      <c r="AD16" s="5"/>
      <c r="AE16" s="5"/>
      <c r="AF16" s="5"/>
      <c r="AG16" s="5"/>
      <c r="AH16" s="5"/>
      <c r="AI16" s="5"/>
    </row>
    <row r="17" spans="1:35">
      <c r="A17" s="81"/>
      <c r="B17" s="37"/>
      <c r="C17" s="38" t="s">
        <v>33</v>
      </c>
      <c r="D17" s="10"/>
      <c r="E17" s="10"/>
      <c r="F17" s="8"/>
      <c r="G17" s="102"/>
      <c r="H17" s="23">
        <f>H14-H16</f>
        <v>38.117575970246875</v>
      </c>
      <c r="I17" s="10"/>
      <c r="J17" s="7"/>
      <c r="K17" s="122"/>
      <c r="L17" s="23">
        <f>L14-L16</f>
        <v>42.462581162110169</v>
      </c>
      <c r="M17" s="10"/>
      <c r="N17" s="7"/>
      <c r="O17" s="122"/>
      <c r="P17" s="23">
        <f>P14-P16</f>
        <v>30.518324305308084</v>
      </c>
      <c r="Q17" s="10"/>
      <c r="R17" s="7"/>
      <c r="S17" s="122"/>
      <c r="T17" s="23">
        <f>T14-T16</f>
        <v>15.66759624653573</v>
      </c>
      <c r="U17" s="10"/>
      <c r="V17" s="7"/>
      <c r="W17" s="122"/>
      <c r="X17" s="23">
        <f>X14-X16</f>
        <v>-5.650616198001515</v>
      </c>
      <c r="Y17" s="10"/>
      <c r="Z17" s="7"/>
      <c r="AA17" s="102"/>
      <c r="AB17" s="5"/>
      <c r="AC17" s="5"/>
      <c r="AD17" s="5"/>
      <c r="AE17" s="5"/>
      <c r="AF17" s="5"/>
      <c r="AG17" s="5"/>
      <c r="AH17" s="5"/>
      <c r="AI17" s="5"/>
    </row>
    <row r="18" spans="1:35">
      <c r="A18" s="81"/>
      <c r="B18" s="37"/>
      <c r="C18" s="38" t="s">
        <v>35</v>
      </c>
      <c r="D18" s="10"/>
      <c r="E18" s="10"/>
      <c r="F18" s="8"/>
      <c r="G18" s="102"/>
      <c r="H18" s="26"/>
      <c r="I18" s="10"/>
      <c r="J18" s="7"/>
      <c r="K18" s="122"/>
      <c r="L18" s="23">
        <f>L14-H14</f>
        <v>4.3450051918632937</v>
      </c>
      <c r="M18" s="10"/>
      <c r="N18" s="7"/>
      <c r="O18" s="122"/>
      <c r="P18" s="23">
        <f>P14-L14</f>
        <v>-11.944256856802085</v>
      </c>
      <c r="Q18" s="10"/>
      <c r="R18" s="7"/>
      <c r="S18" s="122"/>
      <c r="T18" s="23">
        <f>T14-P14</f>
        <v>-14.850728058772354</v>
      </c>
      <c r="U18" s="10"/>
      <c r="V18" s="7"/>
      <c r="W18" s="122"/>
      <c r="X18" s="26"/>
      <c r="Y18" s="10"/>
      <c r="Z18" s="7"/>
      <c r="AA18" s="102"/>
      <c r="AB18" s="5"/>
      <c r="AC18" s="5"/>
      <c r="AD18" s="5"/>
      <c r="AE18" s="5"/>
      <c r="AF18" s="5"/>
      <c r="AG18" s="5"/>
      <c r="AH18" s="5"/>
      <c r="AI18" s="5"/>
    </row>
    <row r="19" spans="1:35">
      <c r="A19" s="81"/>
      <c r="B19" s="144"/>
      <c r="C19" s="130"/>
      <c r="D19" s="116"/>
      <c r="E19" s="116"/>
      <c r="F19" s="100"/>
      <c r="G19" s="139"/>
      <c r="H19" s="111"/>
      <c r="I19" s="116"/>
      <c r="J19" s="112"/>
      <c r="K19" s="123"/>
      <c r="L19" s="111"/>
      <c r="M19" s="116"/>
      <c r="N19" s="112"/>
      <c r="O19" s="123"/>
      <c r="P19" s="111"/>
      <c r="Q19" s="116"/>
      <c r="R19" s="112"/>
      <c r="S19" s="126"/>
      <c r="T19" s="111"/>
      <c r="U19" s="116"/>
      <c r="V19" s="112"/>
      <c r="W19" s="126"/>
      <c r="X19" s="111"/>
      <c r="Y19" s="116"/>
      <c r="Z19" s="119"/>
      <c r="AA19" s="102"/>
      <c r="AB19" s="5"/>
      <c r="AC19" s="5"/>
      <c r="AD19" s="5"/>
      <c r="AE19" s="5"/>
      <c r="AF19" s="5"/>
      <c r="AG19" s="5"/>
      <c r="AH19" s="5"/>
      <c r="AI19" s="5"/>
    </row>
    <row r="20" spans="1:35">
      <c r="A20" s="81"/>
      <c r="B20" s="37"/>
      <c r="C20" s="219" t="s">
        <v>94</v>
      </c>
      <c r="D20" s="10" t="s">
        <v>7</v>
      </c>
      <c r="E20" s="10" t="s">
        <v>75</v>
      </c>
      <c r="F20" s="8"/>
      <c r="G20" s="102"/>
      <c r="H20" s="23">
        <f>J20/J21</f>
        <v>14.387724684043414</v>
      </c>
      <c r="I20" s="10" t="s">
        <v>7</v>
      </c>
      <c r="J20" s="187">
        <f>Input!F29</f>
        <v>57.89</v>
      </c>
      <c r="K20" s="121"/>
      <c r="L20" s="23">
        <f>N20/N21</f>
        <v>13.14367109804229</v>
      </c>
      <c r="M20" s="10" t="s">
        <v>7</v>
      </c>
      <c r="N20" s="187">
        <f>Input!G29</f>
        <v>70.88</v>
      </c>
      <c r="O20" s="121"/>
      <c r="P20" s="23">
        <f>R20/R21</f>
        <v>30.270100417460345</v>
      </c>
      <c r="Q20" s="10" t="s">
        <v>7</v>
      </c>
      <c r="R20" s="187">
        <f>Input!H29</f>
        <v>60.69</v>
      </c>
      <c r="S20" s="125"/>
      <c r="T20" s="23">
        <f>V20/V21</f>
        <v>11.520071408426372</v>
      </c>
      <c r="U20" s="10" t="s">
        <v>7</v>
      </c>
      <c r="V20" s="187">
        <f>Input!I29</f>
        <v>42.84</v>
      </c>
      <c r="W20" s="125"/>
      <c r="X20" s="23">
        <f>Z20/Z21</f>
        <v>2.7686887094770838</v>
      </c>
      <c r="Y20" s="10" t="s">
        <v>7</v>
      </c>
      <c r="Z20" s="187">
        <f>Input!J29</f>
        <v>42.84</v>
      </c>
      <c r="AA20" s="102"/>
      <c r="AB20" s="5"/>
      <c r="AC20" s="5"/>
      <c r="AD20" s="5"/>
      <c r="AE20" s="5"/>
      <c r="AF20" s="5"/>
      <c r="AG20" s="5"/>
      <c r="AH20" s="5"/>
      <c r="AI20" s="5"/>
    </row>
    <row r="21" spans="1:35">
      <c r="A21" s="81"/>
      <c r="B21" s="37"/>
      <c r="C21" s="219"/>
      <c r="D21" s="10"/>
      <c r="E21" s="20" t="s">
        <v>64</v>
      </c>
      <c r="F21" s="8"/>
      <c r="G21" s="102"/>
      <c r="H21" s="26"/>
      <c r="I21" s="10"/>
      <c r="J21" s="188">
        <f>Input!F31</f>
        <v>4.0235687901508443</v>
      </c>
      <c r="K21" s="121"/>
      <c r="L21" s="26"/>
      <c r="M21" s="10"/>
      <c r="N21" s="188">
        <f>Input!G31</f>
        <v>5.3927095003584924</v>
      </c>
      <c r="O21" s="121"/>
      <c r="P21" s="26"/>
      <c r="Q21" s="10"/>
      <c r="R21" s="188">
        <f>Input!H31</f>
        <v>2.0049487501862697</v>
      </c>
      <c r="S21" s="125"/>
      <c r="T21" s="26"/>
      <c r="U21" s="10"/>
      <c r="V21" s="188">
        <f>Input!I31</f>
        <v>3.71872694892018</v>
      </c>
      <c r="W21" s="125"/>
      <c r="X21" s="26"/>
      <c r="Y21" s="10"/>
      <c r="Z21" s="188">
        <f>Input!J31</f>
        <v>15.473028749444028</v>
      </c>
      <c r="AA21" s="102"/>
      <c r="AB21" s="5"/>
      <c r="AC21" s="5"/>
      <c r="AD21" s="5"/>
      <c r="AE21" s="5"/>
      <c r="AF21" s="5"/>
      <c r="AG21" s="5"/>
      <c r="AH21" s="5"/>
      <c r="AI21" s="5"/>
    </row>
    <row r="22" spans="1:35">
      <c r="A22" s="81"/>
      <c r="B22" s="37"/>
      <c r="C22" s="39"/>
      <c r="D22" s="10"/>
      <c r="E22" s="10"/>
      <c r="F22" s="8"/>
      <c r="G22" s="102"/>
      <c r="H22" s="26"/>
      <c r="I22" s="10"/>
      <c r="J22" s="7"/>
      <c r="K22" s="121"/>
      <c r="L22" s="26"/>
      <c r="M22" s="10"/>
      <c r="N22" s="7"/>
      <c r="O22" s="121"/>
      <c r="P22" s="26"/>
      <c r="Q22" s="10"/>
      <c r="R22" s="7"/>
      <c r="S22" s="125"/>
      <c r="T22" s="26"/>
      <c r="U22" s="10"/>
      <c r="V22" s="7"/>
      <c r="W22" s="125"/>
      <c r="X22" s="26"/>
      <c r="Y22" s="10"/>
      <c r="Z22" s="7"/>
      <c r="AA22" s="102"/>
      <c r="AB22" s="5"/>
      <c r="AC22" s="5"/>
      <c r="AD22" s="5"/>
      <c r="AE22" s="5"/>
      <c r="AF22" s="5"/>
      <c r="AG22" s="5"/>
      <c r="AH22" s="5"/>
      <c r="AI22" s="5"/>
    </row>
    <row r="23" spans="1:35">
      <c r="A23" s="81"/>
      <c r="B23" s="37"/>
      <c r="C23" s="38" t="s">
        <v>34</v>
      </c>
      <c r="D23" s="10"/>
      <c r="E23" s="10"/>
      <c r="F23" s="8"/>
      <c r="G23" s="102"/>
      <c r="H23" s="31">
        <f>+$X$23</f>
        <v>8.5</v>
      </c>
      <c r="I23" s="10"/>
      <c r="J23" s="7"/>
      <c r="K23" s="122"/>
      <c r="L23" s="31">
        <f>+$X$23</f>
        <v>8.5</v>
      </c>
      <c r="M23" s="10"/>
      <c r="N23" s="7"/>
      <c r="O23" s="122"/>
      <c r="P23" s="31">
        <f>+$X$23</f>
        <v>8.5</v>
      </c>
      <c r="Q23" s="10"/>
      <c r="R23" s="7"/>
      <c r="S23" s="122"/>
      <c r="T23" s="31">
        <f>+$X$23</f>
        <v>8.5</v>
      </c>
      <c r="U23" s="10"/>
      <c r="V23" s="7"/>
      <c r="W23" s="122"/>
      <c r="X23" s="208">
        <v>8.5</v>
      </c>
      <c r="Y23" s="10"/>
      <c r="Z23" s="7"/>
      <c r="AA23" s="102" t="s">
        <v>104</v>
      </c>
      <c r="AB23" s="5"/>
      <c r="AC23" s="5"/>
      <c r="AD23" s="5"/>
      <c r="AE23" s="5"/>
      <c r="AF23" s="5"/>
      <c r="AG23" s="5"/>
      <c r="AH23" s="5"/>
      <c r="AI23" s="5"/>
    </row>
    <row r="24" spans="1:35">
      <c r="A24" s="81"/>
      <c r="B24" s="37"/>
      <c r="C24" s="38" t="s">
        <v>33</v>
      </c>
      <c r="D24" s="10"/>
      <c r="E24" s="10"/>
      <c r="F24" s="8"/>
      <c r="G24" s="102"/>
      <c r="H24" s="23">
        <f>H20-H23</f>
        <v>5.8877246840434143</v>
      </c>
      <c r="I24" s="10"/>
      <c r="J24" s="7"/>
      <c r="K24" s="122"/>
      <c r="L24" s="23">
        <f>L20-L23</f>
        <v>4.6436710980422902</v>
      </c>
      <c r="M24" s="10"/>
      <c r="N24" s="7"/>
      <c r="O24" s="122"/>
      <c r="P24" s="23">
        <f>P20-P23</f>
        <v>21.770100417460345</v>
      </c>
      <c r="Q24" s="10"/>
      <c r="R24" s="7"/>
      <c r="S24" s="122"/>
      <c r="T24" s="23">
        <f>T20-T23</f>
        <v>3.0200714084263716</v>
      </c>
      <c r="U24" s="10"/>
      <c r="V24" s="7"/>
      <c r="W24" s="122"/>
      <c r="X24" s="23">
        <f>X20-X23</f>
        <v>-5.7313112905229158</v>
      </c>
      <c r="Y24" s="10"/>
      <c r="Z24" s="7"/>
      <c r="AA24" s="102"/>
      <c r="AB24" s="5"/>
      <c r="AC24" s="5"/>
      <c r="AD24" s="5"/>
      <c r="AE24" s="5"/>
      <c r="AF24" s="5"/>
      <c r="AG24" s="5"/>
      <c r="AH24" s="5"/>
      <c r="AI24" s="5"/>
    </row>
    <row r="25" spans="1:35">
      <c r="A25" s="81"/>
      <c r="B25" s="37"/>
      <c r="C25" s="38" t="s">
        <v>35</v>
      </c>
      <c r="D25" s="10"/>
      <c r="E25" s="10"/>
      <c r="F25" s="8"/>
      <c r="G25" s="102"/>
      <c r="H25" s="26"/>
      <c r="I25" s="10"/>
      <c r="J25" s="7"/>
      <c r="K25" s="122"/>
      <c r="L25" s="23">
        <f>L20-H20</f>
        <v>-1.2440535860011241</v>
      </c>
      <c r="M25" s="10"/>
      <c r="N25" s="7"/>
      <c r="O25" s="122"/>
      <c r="P25" s="23">
        <f>P20-L20</f>
        <v>17.126429319418055</v>
      </c>
      <c r="Q25" s="10"/>
      <c r="R25" s="7"/>
      <c r="S25" s="122"/>
      <c r="T25" s="23">
        <f>T20-P20</f>
        <v>-18.750029009033973</v>
      </c>
      <c r="U25" s="10"/>
      <c r="V25" s="7"/>
      <c r="W25" s="122"/>
      <c r="X25" s="26"/>
      <c r="Y25" s="10"/>
      <c r="Z25" s="7"/>
      <c r="AA25" s="102"/>
      <c r="AB25" s="5"/>
      <c r="AC25" s="5"/>
      <c r="AD25" s="5"/>
      <c r="AE25" s="5"/>
      <c r="AF25" s="5"/>
      <c r="AG25" s="5"/>
      <c r="AH25" s="5"/>
      <c r="AI25" s="5"/>
    </row>
    <row r="26" spans="1:35">
      <c r="A26" s="79"/>
      <c r="B26" s="169"/>
      <c r="C26" s="167"/>
      <c r="D26" s="110"/>
      <c r="E26" s="110"/>
      <c r="F26" s="109"/>
      <c r="G26" s="170"/>
      <c r="H26" s="111"/>
      <c r="I26" s="116"/>
      <c r="J26" s="112"/>
      <c r="K26" s="171"/>
      <c r="L26" s="111"/>
      <c r="M26" s="116"/>
      <c r="N26" s="112"/>
      <c r="O26" s="171"/>
      <c r="P26" s="111"/>
      <c r="Q26" s="116"/>
      <c r="R26" s="112"/>
      <c r="S26" s="172"/>
      <c r="T26" s="111"/>
      <c r="U26" s="116"/>
      <c r="V26" s="112"/>
      <c r="W26" s="172"/>
      <c r="X26" s="111"/>
      <c r="Y26" s="116"/>
      <c r="Z26" s="119"/>
      <c r="AA26" s="103"/>
    </row>
    <row r="27" spans="1:35">
      <c r="A27" s="79"/>
      <c r="B27" s="38"/>
      <c r="C27" s="37" t="s">
        <v>19</v>
      </c>
      <c r="D27" s="10" t="s">
        <v>7</v>
      </c>
      <c r="E27" s="10" t="s">
        <v>24</v>
      </c>
      <c r="F27" s="1"/>
      <c r="G27" s="103"/>
      <c r="H27" s="23">
        <f>J27/J28</f>
        <v>0</v>
      </c>
      <c r="I27" s="10" t="s">
        <v>7</v>
      </c>
      <c r="J27" s="32">
        <f>Input!F32</f>
        <v>0</v>
      </c>
      <c r="K27" s="164"/>
      <c r="L27" s="23">
        <f>N27/N28</f>
        <v>0</v>
      </c>
      <c r="M27" s="10" t="s">
        <v>7</v>
      </c>
      <c r="N27" s="34">
        <f>Input!G32</f>
        <v>0</v>
      </c>
      <c r="O27" s="2"/>
      <c r="P27" s="23">
        <f>R27/R28</f>
        <v>0</v>
      </c>
      <c r="Q27" s="10" t="s">
        <v>7</v>
      </c>
      <c r="R27" s="32">
        <f>Input!H32</f>
        <v>0</v>
      </c>
      <c r="S27" s="165"/>
      <c r="T27" s="23">
        <f>V27/V28</f>
        <v>0</v>
      </c>
      <c r="U27" s="10" t="s">
        <v>7</v>
      </c>
      <c r="V27" s="32">
        <f>Input!I32</f>
        <v>0</v>
      </c>
      <c r="W27" s="165"/>
      <c r="X27" s="23">
        <f>Z27/Z28</f>
        <v>0</v>
      </c>
      <c r="Y27" s="10" t="s">
        <v>7</v>
      </c>
      <c r="Z27" s="32">
        <f>Input!J32</f>
        <v>0</v>
      </c>
      <c r="AA27" s="103"/>
    </row>
    <row r="28" spans="1:35">
      <c r="A28" s="79"/>
      <c r="B28" s="38"/>
      <c r="C28" s="37"/>
      <c r="D28" s="10"/>
      <c r="E28" s="20" t="s">
        <v>12</v>
      </c>
      <c r="F28" s="1"/>
      <c r="G28" s="103"/>
      <c r="H28" s="26"/>
      <c r="I28" s="10"/>
      <c r="J28" s="33">
        <f>Input!F41</f>
        <v>628371</v>
      </c>
      <c r="K28" s="164"/>
      <c r="L28" s="26"/>
      <c r="M28" s="10"/>
      <c r="N28" s="32">
        <f>Input!G41</f>
        <v>710122</v>
      </c>
      <c r="O28" s="164"/>
      <c r="P28" s="26"/>
      <c r="Q28" s="10"/>
      <c r="R28" s="33">
        <f>Input!H41</f>
        <v>768902</v>
      </c>
      <c r="S28" s="1"/>
      <c r="T28" s="26"/>
      <c r="U28" s="10"/>
      <c r="V28" s="33">
        <f>Input!I41</f>
        <v>796704</v>
      </c>
      <c r="W28" s="165"/>
      <c r="X28" s="26"/>
      <c r="Y28" s="10"/>
      <c r="Z28" s="33">
        <f>Input!J41</f>
        <v>2904099</v>
      </c>
      <c r="AA28" s="103"/>
    </row>
    <row r="29" spans="1:35">
      <c r="A29" s="79"/>
      <c r="B29" s="38"/>
      <c r="C29" s="38" t="s">
        <v>34</v>
      </c>
      <c r="D29" s="10"/>
      <c r="E29" s="10"/>
      <c r="F29" s="1"/>
      <c r="G29" s="103"/>
      <c r="H29" s="31">
        <v>2</v>
      </c>
      <c r="I29" s="10"/>
      <c r="J29" s="7"/>
      <c r="K29" s="122"/>
      <c r="L29" s="31">
        <v>2</v>
      </c>
      <c r="M29" s="10"/>
      <c r="N29" s="7"/>
      <c r="O29" s="122"/>
      <c r="P29" s="31">
        <v>2</v>
      </c>
      <c r="Q29" s="10"/>
      <c r="R29" s="7"/>
      <c r="S29" s="122"/>
      <c r="T29" s="31">
        <v>2</v>
      </c>
      <c r="U29" s="10"/>
      <c r="V29" s="7"/>
      <c r="W29" s="122"/>
      <c r="X29" s="208">
        <v>1.68</v>
      </c>
      <c r="Y29" s="10"/>
      <c r="Z29" s="7"/>
      <c r="AA29" s="103"/>
    </row>
    <row r="30" spans="1:35">
      <c r="A30" s="79"/>
      <c r="B30" s="38"/>
      <c r="C30" s="38" t="s">
        <v>33</v>
      </c>
      <c r="D30" s="10"/>
      <c r="E30" s="10"/>
      <c r="F30" s="1"/>
      <c r="G30" s="103"/>
      <c r="H30" s="23">
        <f>H27-H29</f>
        <v>-2</v>
      </c>
      <c r="I30" s="10"/>
      <c r="J30" s="7"/>
      <c r="K30" s="122"/>
      <c r="L30" s="23">
        <f>L27-L29</f>
        <v>-2</v>
      </c>
      <c r="M30" s="10"/>
      <c r="N30" s="7"/>
      <c r="O30" s="122"/>
      <c r="P30" s="23">
        <f>P27-P29</f>
        <v>-2</v>
      </c>
      <c r="Q30" s="10"/>
      <c r="R30" s="7"/>
      <c r="S30" s="122"/>
      <c r="T30" s="23">
        <f>T27-T29</f>
        <v>-2</v>
      </c>
      <c r="U30" s="10"/>
      <c r="V30" s="7"/>
      <c r="W30" s="122"/>
      <c r="X30" s="23">
        <f>X27-X29</f>
        <v>-1.68</v>
      </c>
      <c r="Y30" s="10"/>
      <c r="Z30" s="209">
        <v>1.68</v>
      </c>
      <c r="AA30" s="103"/>
    </row>
    <row r="31" spans="1:35">
      <c r="A31" s="79"/>
      <c r="B31" s="38"/>
      <c r="C31" s="38" t="s">
        <v>35</v>
      </c>
      <c r="D31" s="2"/>
      <c r="E31" s="2"/>
      <c r="F31" s="1"/>
      <c r="G31" s="163"/>
      <c r="H31" s="26"/>
      <c r="I31" s="10"/>
      <c r="J31" s="7"/>
      <c r="K31" s="124"/>
      <c r="L31" s="23">
        <f>L27-H27</f>
        <v>0</v>
      </c>
      <c r="M31" s="10"/>
      <c r="N31" s="7"/>
      <c r="O31" s="124"/>
      <c r="P31" s="23">
        <f>P27-L27</f>
        <v>0</v>
      </c>
      <c r="Q31" s="10"/>
      <c r="R31" s="7"/>
      <c r="S31" s="124"/>
      <c r="T31" s="23">
        <f>T27-P27</f>
        <v>0</v>
      </c>
      <c r="U31" s="10"/>
      <c r="V31" s="7"/>
      <c r="W31" s="124"/>
      <c r="X31" s="26"/>
      <c r="Y31" s="10"/>
      <c r="Z31" s="1"/>
      <c r="AA31" s="103"/>
    </row>
    <row r="32" spans="1:35">
      <c r="B32" s="109"/>
      <c r="C32" s="110"/>
      <c r="D32" s="110"/>
      <c r="E32" s="110"/>
      <c r="F32" s="109"/>
      <c r="G32" s="109"/>
      <c r="H32" s="111"/>
      <c r="I32" s="110"/>
      <c r="J32" s="112"/>
      <c r="K32" s="110"/>
      <c r="L32" s="110"/>
      <c r="M32" s="110"/>
      <c r="N32" s="110"/>
      <c r="O32" s="110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2:26">
      <c r="B33" s="1"/>
      <c r="C33" s="2"/>
      <c r="D33" s="2"/>
      <c r="E33" s="2"/>
      <c r="F33" s="1"/>
      <c r="G33" s="1"/>
      <c r="H33" s="26"/>
      <c r="I33" s="2"/>
      <c r="J33" s="7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6">
    <mergeCell ref="W4:Z4"/>
    <mergeCell ref="C20:C21"/>
    <mergeCell ref="G4:J4"/>
    <mergeCell ref="K4:N4"/>
    <mergeCell ref="O4:R4"/>
    <mergeCell ref="S4:V4"/>
  </mergeCells>
  <phoneticPr fontId="0" type="noConversion"/>
  <printOptions horizontalCentered="1"/>
  <pageMargins left="0.75" right="0.75" top="0.47" bottom="0.53" header="0.46" footer="0.5"/>
  <pageSetup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</vt:lpstr>
      <vt:lpstr>Input</vt:lpstr>
      <vt:lpstr>Liquidity</vt:lpstr>
      <vt:lpstr>Assets</vt:lpstr>
      <vt:lpstr>Profitability</vt:lpstr>
      <vt:lpstr>Debt</vt:lpstr>
      <vt:lpstr>Market</vt:lpstr>
      <vt:lpstr>Assets!Print_Area</vt:lpstr>
      <vt:lpstr>Debt!Print_Area</vt:lpstr>
      <vt:lpstr>Input!Print_Area</vt:lpstr>
      <vt:lpstr>Liquidity!Print_Area</vt:lpstr>
      <vt:lpstr>Market!Print_Area</vt:lpstr>
      <vt:lpstr>Profitability!Print_Area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Scott</cp:lastModifiedBy>
  <cp:lastPrinted>2010-12-10T15:40:25Z</cp:lastPrinted>
  <dcterms:created xsi:type="dcterms:W3CDTF">2002-05-15T20:19:48Z</dcterms:created>
  <dcterms:modified xsi:type="dcterms:W3CDTF">2012-04-01T19:02:14Z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TC011728111033</vt:lpwstr>
  </property>
</Properties>
</file>