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670" windowHeight="9270" activeTab="1"/>
  </bookViews>
  <sheets>
    <sheet name="Instructions" sheetId="1" r:id="rId1"/>
    <sheet name="La Cazuela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<sst xmlns="http://schemas.openxmlformats.org/spreadsheetml/2006/main" count="50" uniqueCount="49">
  <si>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How is this restaurant restructuring its finances?</t>
  </si>
  <si>
    <t>6.</t>
  </si>
  <si>
    <t>(Investments) internally, how is it financing them?</t>
  </si>
  <si>
    <t>If it is making net investments and cannot finance these asset purchases</t>
  </si>
  <si>
    <t>5.</t>
  </si>
  <si>
    <t>purchases (investments) internally? Explain why you believe this.</t>
  </si>
  <si>
    <t>4.</t>
  </si>
  <si>
    <t>Is this restaurant growing? How do you know?</t>
  </si>
  <si>
    <t>3.</t>
  </si>
  <si>
    <t>Total internal sources of cash</t>
  </si>
  <si>
    <t>Source #3</t>
  </si>
  <si>
    <t>Source #2</t>
  </si>
  <si>
    <t>Source #1</t>
  </si>
  <si>
    <t xml:space="preserve"> internal sources of cash?</t>
  </si>
  <si>
    <t>How much is this restaurant obtaining from each of its</t>
  </si>
  <si>
    <t>2.</t>
  </si>
  <si>
    <t>What is the beginning cash balance of this restaurant?</t>
  </si>
  <si>
    <t>1.</t>
  </si>
  <si>
    <t>Cash and cash equivalents March 31, 2007</t>
  </si>
  <si>
    <t>Cash and cash equivalents March 31, 2006</t>
  </si>
  <si>
    <t>Increase (Decrease) in cash</t>
  </si>
  <si>
    <t>Cash from (used in) financing activities</t>
  </si>
  <si>
    <t>Financing Activities</t>
  </si>
  <si>
    <t>Cash from (used in) investing activities</t>
  </si>
  <si>
    <t>Investment in restaurants</t>
  </si>
  <si>
    <t>Sale of restaurant</t>
  </si>
  <si>
    <t>Sale of equipment</t>
  </si>
  <si>
    <t>Purchase of equipment</t>
  </si>
  <si>
    <t>Investing Activities</t>
  </si>
  <si>
    <t>Cash from (used in) operations</t>
  </si>
  <si>
    <t xml:space="preserve">  Related to Operations</t>
  </si>
  <si>
    <t xml:space="preserve">Changes in W/C Accounts </t>
  </si>
  <si>
    <t>Loss on sale of equipment</t>
  </si>
  <si>
    <t>Gain on sale of restaurant</t>
  </si>
  <si>
    <t>Amortization</t>
  </si>
  <si>
    <t>Depreciation</t>
  </si>
  <si>
    <t>Net Income</t>
  </si>
  <si>
    <t>Operating Activities</t>
  </si>
  <si>
    <t>for Year ended March 31, 2007</t>
  </si>
  <si>
    <t>Cash Flow Statement</t>
  </si>
  <si>
    <t>7.</t>
  </si>
  <si>
    <t>8.</t>
  </si>
  <si>
    <t>Is this company managing its cash account well? Why do you believe this?</t>
  </si>
  <si>
    <t>Other than cash, which working capital accounts is this company managing well? Explain how you know this for each account.</t>
  </si>
  <si>
    <t xml:space="preserve">If it is making net investments, can this restaurant finance its asset </t>
  </si>
  <si>
    <t>Answer the questions on the following sheet</t>
  </si>
  <si>
    <t>based on the Cash Flow Statement</t>
  </si>
  <si>
    <t>on the same sheet</t>
  </si>
  <si>
    <t>La Cazuela-4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</si>
</sst>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Alignment="1" quotePrefix="1">
      <alignment horizontal="left"/>
    </xf>
    <xf numFmtId="0" fontId="3" fillId="33" borderId="0" xfId="0" applyFont="1" applyFill="1" applyAlignment="1" quotePrefix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12" xfId="0" applyFill="1" applyBorder="1" applyAlignment="1">
      <alignment/>
    </xf>
    <xf numFmtId="0" fontId="2" fillId="33" borderId="0" xfId="0" applyFont="1" applyFill="1" applyAlignment="1" quotePrefix="1">
      <alignment horizontal="right"/>
    </xf>
    <xf numFmtId="0" fontId="0" fillId="33" borderId="0" xfId="0" applyFill="1" applyAlignment="1" quotePrefix="1">
      <alignment horizontal="left"/>
    </xf>
    <xf numFmtId="37" fontId="0" fillId="33" borderId="12" xfId="0" applyNumberFormat="1" applyFill="1" applyBorder="1" applyAlignment="1">
      <alignment/>
    </xf>
    <xf numFmtId="37" fontId="0" fillId="33" borderId="0" xfId="0" applyNumberFormat="1" applyFill="1" applyAlignment="1">
      <alignment/>
    </xf>
    <xf numFmtId="37" fontId="0" fillId="34" borderId="0" xfId="0" applyNumberFormat="1" applyFill="1" applyAlignment="1">
      <alignment/>
    </xf>
    <xf numFmtId="0" fontId="0" fillId="33" borderId="13" xfId="0" applyFill="1" applyBorder="1" applyAlignment="1">
      <alignment/>
    </xf>
    <xf numFmtId="0" fontId="1" fillId="34" borderId="0" xfId="0" applyFont="1" applyFill="1" applyAlignment="1">
      <alignment/>
    </xf>
    <xf numFmtId="37" fontId="1" fillId="33" borderId="13" xfId="0" applyNumberFormat="1" applyFont="1" applyFill="1" applyBorder="1" applyAlignment="1">
      <alignment/>
    </xf>
    <xf numFmtId="37" fontId="1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37" fontId="1" fillId="33" borderId="0" xfId="0" applyNumberFormat="1" applyFont="1" applyFill="1" applyBorder="1" applyAlignment="1">
      <alignment/>
    </xf>
    <xf numFmtId="37" fontId="1" fillId="33" borderId="11" xfId="0" applyNumberFormat="1" applyFont="1" applyFill="1" applyBorder="1" applyAlignment="1">
      <alignment/>
    </xf>
    <xf numFmtId="37" fontId="1" fillId="33" borderId="10" xfId="0" applyNumberFormat="1" applyFont="1" applyFill="1" applyBorder="1" applyAlignment="1">
      <alignment/>
    </xf>
    <xf numFmtId="37" fontId="1" fillId="33" borderId="18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 quotePrefix="1">
      <alignment horizontal="center" vertical="top"/>
    </xf>
    <xf numFmtId="0" fontId="1" fillId="33" borderId="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center"/>
    </xf>
    <xf numFmtId="0" fontId="4" fillId="33" borderId="19" xfId="0" applyFont="1" applyFill="1" applyBorder="1" applyAlignment="1">
      <alignment/>
    </xf>
    <xf numFmtId="0" fontId="1" fillId="33" borderId="19" xfId="0" applyFont="1" applyFill="1" applyBorder="1" applyAlignment="1" quotePrefix="1">
      <alignment horizontal="left"/>
    </xf>
    <xf numFmtId="0" fontId="1" fillId="33" borderId="20" xfId="0" applyFont="1" applyFill="1" applyBorder="1" applyAlignment="1" quotePrefix="1">
      <alignment horizontal="left"/>
    </xf>
    <xf numFmtId="0" fontId="1" fillId="33" borderId="21" xfId="0" applyFont="1" applyFill="1" applyBorder="1" applyAlignment="1">
      <alignment/>
    </xf>
    <xf numFmtId="37" fontId="1" fillId="33" borderId="21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center"/>
    </xf>
    <xf numFmtId="0" fontId="0" fillId="33" borderId="22" xfId="0" applyFill="1" applyBorder="1" applyAlignment="1">
      <alignment/>
    </xf>
    <xf numFmtId="0" fontId="5" fillId="33" borderId="23" xfId="0" applyFont="1" applyFill="1" applyBorder="1" applyAlignment="1" quotePrefix="1">
      <alignment horizontal="right"/>
    </xf>
    <xf numFmtId="0" fontId="0" fillId="36" borderId="0" xfId="55" applyFill="1">
      <alignment/>
      <protection/>
    </xf>
    <xf numFmtId="0" fontId="0" fillId="35" borderId="0" xfId="55" applyFill="1">
      <alignment/>
      <protection/>
    </xf>
    <xf numFmtId="0" fontId="0" fillId="0" borderId="0" xfId="55">
      <alignment/>
      <protection/>
    </xf>
    <xf numFmtId="0" fontId="0" fillId="37" borderId="0" xfId="55" applyFill="1">
      <alignment/>
      <protection/>
    </xf>
    <xf numFmtId="0" fontId="8" fillId="35" borderId="0" xfId="55" applyFont="1" applyFill="1">
      <alignment/>
      <protection/>
    </xf>
    <xf numFmtId="0" fontId="8" fillId="35" borderId="0" xfId="55" applyFont="1" applyFill="1" applyAlignment="1" quotePrefix="1">
      <alignment horizontal="center"/>
      <protection/>
    </xf>
    <xf numFmtId="0" fontId="8" fillId="35" borderId="0" xfId="55" applyFont="1" applyFill="1" applyAlignment="1">
      <alignment horizontal="center"/>
      <protection/>
    </xf>
    <xf numFmtId="0" fontId="8" fillId="38" borderId="0" xfId="55" applyFont="1" applyFill="1">
      <alignment/>
      <protection/>
    </xf>
    <xf numFmtId="37" fontId="0" fillId="33" borderId="13" xfId="0" applyNumberFormat="1" applyFill="1" applyBorder="1" applyAlignment="1">
      <alignment/>
    </xf>
    <xf numFmtId="0" fontId="2" fillId="33" borderId="0" xfId="0" applyFont="1" applyFill="1" applyAlignment="1" quotePrefix="1">
      <alignment horizontal="left" vertical="top" wrapText="1"/>
    </xf>
    <xf numFmtId="0" fontId="0" fillId="0" borderId="0" xfId="0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77" sqref="A77"/>
    </sheetView>
  </sheetViews>
  <sheetFormatPr defaultColWidth="8.75390625" defaultRowHeight="14.25"/>
  <cols>
    <col min="1" max="3" width="8.75390625" style="55" customWidth="1"/>
    <col min="4" max="4" width="16.625" style="55" customWidth="1"/>
    <col min="5" max="16384" width="8.75390625" style="55" customWidth="1"/>
  </cols>
  <sheetData>
    <row r="1" spans="1:24" ht="14.25">
      <c r="A1" s="53"/>
      <c r="B1" s="53"/>
      <c r="C1" s="53"/>
      <c r="D1" s="53"/>
      <c r="E1" s="53"/>
      <c r="F1" s="53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4.25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4.2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14.25">
      <c r="A4" s="53"/>
      <c r="B4" s="53"/>
      <c r="C4" s="53"/>
      <c r="D4" s="53"/>
      <c r="E4" s="53"/>
      <c r="F4" s="53"/>
      <c r="G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4.25">
      <c r="A5" s="53"/>
      <c r="B5" s="53"/>
      <c r="C5" s="53"/>
      <c r="D5" s="53"/>
      <c r="E5" s="53"/>
      <c r="F5" s="53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14.25">
      <c r="A6" s="53"/>
      <c r="B6" s="53"/>
      <c r="C6" s="53"/>
      <c r="D6" s="53"/>
      <c r="E6" s="53"/>
      <c r="F6" s="53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ht="14.25">
      <c r="A7" s="53"/>
      <c r="B7" s="53"/>
      <c r="C7" s="53"/>
      <c r="D7" s="53"/>
      <c r="E7" s="53"/>
      <c r="F7" s="53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14.25">
      <c r="A8" s="53"/>
      <c r="B8" s="56"/>
      <c r="C8" s="56"/>
      <c r="D8" s="56"/>
      <c r="E8" s="56"/>
      <c r="F8" s="56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24" ht="18">
      <c r="A9" s="53"/>
      <c r="B9" s="57"/>
      <c r="C9" s="57"/>
      <c r="D9" s="58" t="s">
        <v>45</v>
      </c>
      <c r="E9" s="57"/>
      <c r="F9" s="57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ht="18">
      <c r="A10" s="53"/>
      <c r="B10" s="57"/>
      <c r="C10" s="57"/>
      <c r="D10" s="59" t="s">
        <v>46</v>
      </c>
      <c r="E10" s="57"/>
      <c r="F10" s="57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4" ht="18">
      <c r="A11" s="53"/>
      <c r="B11" s="57"/>
      <c r="C11" s="57"/>
      <c r="D11" s="59" t="s">
        <v>47</v>
      </c>
      <c r="E11" s="57"/>
      <c r="F11" s="57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1:24" ht="18">
      <c r="A12" s="53"/>
      <c r="B12" s="60"/>
      <c r="C12" s="60"/>
      <c r="D12" s="60"/>
      <c r="E12" s="60"/>
      <c r="F12" s="60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1:24" ht="14.25">
      <c r="A13" s="53"/>
      <c r="B13" s="53"/>
      <c r="C13" s="53"/>
      <c r="D13" s="53"/>
      <c r="E13" s="53"/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4.25">
      <c r="A14" s="53"/>
      <c r="B14" s="53"/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1:24" ht="14.25">
      <c r="A15" s="53"/>
      <c r="B15" s="53"/>
      <c r="C15" s="53"/>
      <c r="D15" s="53"/>
      <c r="E15" s="53"/>
      <c r="F15" s="53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24" ht="14.25">
      <c r="A16" s="53"/>
      <c r="B16" s="53"/>
      <c r="C16" s="53"/>
      <c r="D16" s="53"/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 ht="14.25">
      <c r="A17" s="53"/>
      <c r="B17" s="53"/>
      <c r="C17" s="53"/>
      <c r="D17" s="53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1:24" ht="14.25">
      <c r="A18" s="53"/>
      <c r="B18" s="53"/>
      <c r="C18" s="53"/>
      <c r="D18" s="53"/>
      <c r="E18" s="53"/>
      <c r="F18" s="53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4" ht="14.25">
      <c r="A19" s="53"/>
      <c r="B19" s="53"/>
      <c r="C19" s="53"/>
      <c r="D19" s="53"/>
      <c r="E19" s="53"/>
      <c r="F19" s="53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1:24" ht="14.25">
      <c r="A20" s="53"/>
      <c r="B20" s="53"/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1:24" ht="14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4" ht="14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 ht="14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1:24" ht="14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4" ht="14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4" ht="14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24" ht="14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4" ht="14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ht="14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4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 ht="14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ht="14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ht="14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 ht="14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ht="14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ht="14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4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14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14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14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14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4" ht="14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4" ht="14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1:24" ht="14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ht="14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14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4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14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14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14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14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14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14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8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2" width="2.625" style="0" customWidth="1"/>
    <col min="3" max="3" width="8.75390625" style="0" customWidth="1"/>
    <col min="4" max="4" width="9.75390625" style="0" customWidth="1"/>
    <col min="6" max="6" width="29.25390625" style="0" customWidth="1"/>
    <col min="7" max="7" width="5.375" style="0" customWidth="1"/>
    <col min="8" max="8" width="9.75390625" style="0" customWidth="1"/>
    <col min="9" max="9" width="10.875" style="0" customWidth="1"/>
    <col min="10" max="10" width="2.625" style="0" customWidth="1"/>
  </cols>
  <sheetData>
    <row r="1" spans="1:32" ht="18">
      <c r="A1" s="2"/>
      <c r="B1" s="23"/>
      <c r="C1" s="27"/>
      <c r="D1" s="25"/>
      <c r="E1" s="25"/>
      <c r="F1" s="26" t="s">
        <v>39</v>
      </c>
      <c r="G1" s="26"/>
      <c r="H1" s="25"/>
      <c r="I1" s="24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thickBot="1">
      <c r="A2" s="2"/>
      <c r="B2" s="23"/>
      <c r="C2" s="32"/>
      <c r="D2" s="22"/>
      <c r="E2" s="21"/>
      <c r="F2" s="31"/>
      <c r="G2" s="31"/>
      <c r="H2" s="33"/>
      <c r="I2" s="5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>
      <c r="A3" s="2"/>
      <c r="B3" s="18"/>
      <c r="C3" s="42"/>
      <c r="D3" s="41"/>
      <c r="E3" s="28"/>
      <c r="F3" s="50" t="s">
        <v>48</v>
      </c>
      <c r="G3" s="50"/>
      <c r="H3" s="41"/>
      <c r="I3" s="5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2"/>
      <c r="B4" s="18"/>
      <c r="C4" s="42"/>
      <c r="D4" s="41"/>
      <c r="E4" s="43"/>
      <c r="F4" s="44" t="s">
        <v>39</v>
      </c>
      <c r="G4" s="44"/>
      <c r="H4" s="41"/>
      <c r="I4" s="17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2"/>
      <c r="B5" s="18"/>
      <c r="C5" s="42"/>
      <c r="D5" s="41"/>
      <c r="E5" s="28"/>
      <c r="F5" s="44" t="s">
        <v>38</v>
      </c>
      <c r="G5" s="44"/>
      <c r="H5" s="20"/>
      <c r="I5" s="6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2"/>
      <c r="B6" s="18"/>
      <c r="C6" s="45" t="s">
        <v>37</v>
      </c>
      <c r="D6" s="41"/>
      <c r="E6" s="41"/>
      <c r="F6" s="20"/>
      <c r="G6" s="20"/>
      <c r="H6" s="20"/>
      <c r="I6" s="17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>
      <c r="A7" s="2"/>
      <c r="B7" s="18"/>
      <c r="C7" s="42" t="s">
        <v>36</v>
      </c>
      <c r="D7" s="41"/>
      <c r="E7" s="41"/>
      <c r="F7" s="20"/>
      <c r="G7" s="20"/>
      <c r="H7" s="34">
        <v>250000</v>
      </c>
      <c r="I7" s="17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>
      <c r="A8" s="2"/>
      <c r="B8" s="18"/>
      <c r="C8" s="42" t="s">
        <v>35</v>
      </c>
      <c r="D8" s="41"/>
      <c r="E8" s="41"/>
      <c r="F8" s="20"/>
      <c r="G8" s="20"/>
      <c r="H8" s="34">
        <v>90000</v>
      </c>
      <c r="I8" s="6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>
      <c r="A9" s="2"/>
      <c r="B9" s="18"/>
      <c r="C9" s="42" t="s">
        <v>34</v>
      </c>
      <c r="D9" s="41"/>
      <c r="E9" s="41"/>
      <c r="F9" s="20"/>
      <c r="G9" s="20"/>
      <c r="H9" s="34">
        <v>40000</v>
      </c>
      <c r="I9" s="17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>
      <c r="A10" s="2"/>
      <c r="B10" s="18"/>
      <c r="C10" s="42" t="s">
        <v>33</v>
      </c>
      <c r="D10" s="41"/>
      <c r="E10" s="41"/>
      <c r="F10" s="20"/>
      <c r="G10" s="20"/>
      <c r="H10" s="34">
        <v>-120000</v>
      </c>
      <c r="I10" s="17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>
      <c r="A11" s="2"/>
      <c r="B11" s="18"/>
      <c r="C11" s="42" t="s">
        <v>32</v>
      </c>
      <c r="D11" s="41"/>
      <c r="E11" s="41"/>
      <c r="F11" s="20"/>
      <c r="G11" s="20"/>
      <c r="H11" s="34">
        <v>5000</v>
      </c>
      <c r="I11" s="17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2"/>
      <c r="B12" s="18"/>
      <c r="C12" s="45" t="s">
        <v>31</v>
      </c>
      <c r="D12" s="41"/>
      <c r="E12" s="41"/>
      <c r="F12" s="20"/>
      <c r="G12" s="20"/>
      <c r="H12" s="34"/>
      <c r="I12" s="17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2"/>
      <c r="B13" s="18"/>
      <c r="C13" s="45" t="s">
        <v>30</v>
      </c>
      <c r="D13" s="41"/>
      <c r="E13" s="41"/>
      <c r="F13" s="20"/>
      <c r="G13" s="20"/>
      <c r="H13" s="34"/>
      <c r="I13" s="17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>
      <c r="A14" s="2"/>
      <c r="B14" s="18"/>
      <c r="C14" s="38" t="str">
        <f>IF(H14&gt;0,"Decreased A/R","Increased A/R")</f>
        <v>Decreased A/R</v>
      </c>
      <c r="D14" s="41"/>
      <c r="E14" s="41"/>
      <c r="F14" s="19"/>
      <c r="G14" s="20"/>
      <c r="H14" s="34">
        <v>12000</v>
      </c>
      <c r="I14" s="17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>
      <c r="A15" s="2"/>
      <c r="B15" s="18"/>
      <c r="C15" s="38" t="str">
        <f>IF(H15&gt;0,"Decreased Inventory","Increased Inventory")</f>
        <v>Decreased Inventory</v>
      </c>
      <c r="D15" s="41"/>
      <c r="E15" s="41"/>
      <c r="F15" s="19"/>
      <c r="G15" s="20"/>
      <c r="H15" s="34">
        <v>5000</v>
      </c>
      <c r="I15" s="17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>
      <c r="A16" s="2"/>
      <c r="B16" s="18"/>
      <c r="C16" s="38" t="str">
        <f>IF(H16&gt;0,"Decreased Prepaid Expenses","Increased Prepaid Expenses")</f>
        <v>Increased Prepaid Expenses</v>
      </c>
      <c r="D16" s="41"/>
      <c r="E16" s="41"/>
      <c r="F16" s="19"/>
      <c r="G16" s="20"/>
      <c r="H16" s="34">
        <v>-10000</v>
      </c>
      <c r="I16" s="61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>
      <c r="A17" s="2"/>
      <c r="B17" s="18"/>
      <c r="C17" s="38" t="str">
        <f>IF(H17&gt;0,"Increased A/P","Decreased A/P")</f>
        <v>Decreased A/P</v>
      </c>
      <c r="D17" s="41"/>
      <c r="E17" s="41"/>
      <c r="F17" s="19"/>
      <c r="G17" s="20"/>
      <c r="H17" s="34">
        <v>-6000</v>
      </c>
      <c r="I17" s="17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>
      <c r="A18" s="2"/>
      <c r="B18" s="18"/>
      <c r="C18" s="38" t="str">
        <f>IF(H18&gt;0,"Increased Accrued Expenses Payable","Decreased Accrued Expenses Payable")</f>
        <v>Increased Accrued Expenses Payable</v>
      </c>
      <c r="D18" s="41"/>
      <c r="E18" s="41"/>
      <c r="F18" s="19"/>
      <c r="G18" s="20"/>
      <c r="H18" s="34">
        <v>2000</v>
      </c>
      <c r="I18" s="17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>
      <c r="A19" s="2"/>
      <c r="B19" s="18"/>
      <c r="C19" s="38" t="str">
        <f>IF(H19&gt;0,"Increased Income Taxes Payable","Decreased Income Taxes Payable")</f>
        <v>Decreased Income Taxes Payable</v>
      </c>
      <c r="D19" s="41"/>
      <c r="E19" s="41"/>
      <c r="F19" s="19"/>
      <c r="G19" s="20"/>
      <c r="H19" s="34">
        <v>-18000</v>
      </c>
      <c r="I19" s="17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 thickBot="1">
      <c r="A20" s="2"/>
      <c r="B20" s="18"/>
      <c r="C20" s="38" t="str">
        <f>IF(H20&gt;0,"Increased Advance Deposits","Decreased Advance Deposits")</f>
        <v>Decreased Advance Deposits</v>
      </c>
      <c r="D20" s="41"/>
      <c r="E20" s="41"/>
      <c r="F20" s="19"/>
      <c r="G20" s="20"/>
      <c r="H20" s="35">
        <v>-16000</v>
      </c>
      <c r="I20" s="17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 thickBot="1">
      <c r="A21" s="2"/>
      <c r="B21" s="18"/>
      <c r="C21" s="42" t="s">
        <v>29</v>
      </c>
      <c r="D21" s="41"/>
      <c r="E21" s="41"/>
      <c r="F21" s="20"/>
      <c r="G21" s="20"/>
      <c r="H21" s="36">
        <f>SUM(H7:H20)</f>
        <v>234000</v>
      </c>
      <c r="I21" s="61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2"/>
      <c r="B22" s="18"/>
      <c r="C22" s="45" t="s">
        <v>28</v>
      </c>
      <c r="D22" s="41"/>
      <c r="E22" s="41"/>
      <c r="F22" s="20"/>
      <c r="G22" s="20"/>
      <c r="H22" s="34"/>
      <c r="I22" s="17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4.25">
      <c r="A23" s="2"/>
      <c r="B23" s="18"/>
      <c r="C23" s="46" t="s">
        <v>27</v>
      </c>
      <c r="D23" s="41"/>
      <c r="E23" s="41"/>
      <c r="F23" s="20"/>
      <c r="G23" s="20"/>
      <c r="H23" s="34">
        <v>-200000</v>
      </c>
      <c r="I23" s="17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>
      <c r="A24" s="2"/>
      <c r="B24" s="18"/>
      <c r="C24" s="42" t="s">
        <v>26</v>
      </c>
      <c r="D24" s="41"/>
      <c r="E24" s="41"/>
      <c r="F24" s="20"/>
      <c r="G24" s="20"/>
      <c r="H24" s="34">
        <v>150000</v>
      </c>
      <c r="I24" s="17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4.25">
      <c r="A25" s="2"/>
      <c r="B25" s="18"/>
      <c r="C25" s="42" t="s">
        <v>25</v>
      </c>
      <c r="D25" s="41"/>
      <c r="E25" s="41"/>
      <c r="F25" s="20"/>
      <c r="G25" s="20"/>
      <c r="H25" s="34">
        <v>300000</v>
      </c>
      <c r="I25" s="17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 thickBot="1">
      <c r="A26" s="2"/>
      <c r="B26" s="18"/>
      <c r="C26" s="42" t="s">
        <v>24</v>
      </c>
      <c r="D26" s="41"/>
      <c r="E26" s="41"/>
      <c r="F26" s="20"/>
      <c r="G26" s="20"/>
      <c r="H26" s="35">
        <v>-460000</v>
      </c>
      <c r="I26" s="17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 thickBot="1">
      <c r="A27" s="2"/>
      <c r="B27" s="18"/>
      <c r="C27" s="46" t="s">
        <v>23</v>
      </c>
      <c r="D27" s="41"/>
      <c r="E27" s="41"/>
      <c r="F27" s="20"/>
      <c r="G27" s="20"/>
      <c r="H27" s="36">
        <f>SUM(H23:H26)</f>
        <v>-210000</v>
      </c>
      <c r="I27" s="17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2"/>
      <c r="B28" s="18"/>
      <c r="C28" s="45" t="s">
        <v>22</v>
      </c>
      <c r="D28" s="41"/>
      <c r="E28" s="41"/>
      <c r="F28" s="20"/>
      <c r="G28" s="20"/>
      <c r="H28" s="34"/>
      <c r="I28" s="17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>
      <c r="A29" s="2"/>
      <c r="B29" s="18"/>
      <c r="C29" s="38" t="str">
        <f>IF(H29&gt;0,"Sold Bonds","Redeemed Bonds")</f>
        <v>Sold Bonds</v>
      </c>
      <c r="D29" s="41"/>
      <c r="E29" s="41"/>
      <c r="F29" s="20"/>
      <c r="G29" s="20"/>
      <c r="H29" s="34">
        <v>360000</v>
      </c>
      <c r="I29" s="17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>
      <c r="A30" s="2"/>
      <c r="B30" s="18"/>
      <c r="C30" s="38" t="str">
        <f>IF(H30&gt;0,"Borrowed","Repaid Loans")</f>
        <v>Borrowed</v>
      </c>
      <c r="D30" s="41"/>
      <c r="E30" s="41"/>
      <c r="F30" s="20"/>
      <c r="G30" s="20"/>
      <c r="H30" s="34">
        <v>2000</v>
      </c>
      <c r="I30" s="17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>
      <c r="A31" s="2"/>
      <c r="B31" s="18"/>
      <c r="C31" s="38" t="str">
        <f>IF(H31&gt;0,"Drew Upon Line of Credit","Repaid Line of Credit")</f>
        <v>Drew Upon Line of Credit</v>
      </c>
      <c r="D31" s="41"/>
      <c r="E31" s="41"/>
      <c r="F31" s="20"/>
      <c r="G31" s="20"/>
      <c r="H31" s="34">
        <v>1000</v>
      </c>
      <c r="I31" s="17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 thickBot="1">
      <c r="A32" s="2"/>
      <c r="B32" s="18"/>
      <c r="C32" s="38" t="str">
        <f>IF(H32&gt;0,"Sold Stock","Bought Treasury Stock")</f>
        <v>Bought Treasury Stock</v>
      </c>
      <c r="D32" s="41"/>
      <c r="E32" s="41"/>
      <c r="F32" s="20"/>
      <c r="G32" s="20"/>
      <c r="H32" s="35">
        <v>-420000</v>
      </c>
      <c r="I32" s="17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 thickBot="1">
      <c r="A33" s="2"/>
      <c r="B33" s="18"/>
      <c r="C33" s="46" t="s">
        <v>21</v>
      </c>
      <c r="D33" s="41"/>
      <c r="E33" s="41"/>
      <c r="F33" s="20"/>
      <c r="G33" s="20"/>
      <c r="H33" s="36">
        <f>SUM(H29:H32)</f>
        <v>-57000</v>
      </c>
      <c r="I33" s="17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>
      <c r="A34" s="2"/>
      <c r="B34" s="18"/>
      <c r="C34" s="42"/>
      <c r="D34" s="41"/>
      <c r="E34" s="41"/>
      <c r="F34" s="20"/>
      <c r="G34" s="20"/>
      <c r="H34" s="34"/>
      <c r="I34" s="17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>
      <c r="A35" s="2"/>
      <c r="B35" s="18"/>
      <c r="C35" s="42" t="s">
        <v>20</v>
      </c>
      <c r="D35" s="41"/>
      <c r="E35" s="41"/>
      <c r="F35" s="20"/>
      <c r="G35" s="20"/>
      <c r="H35" s="34">
        <f>H21+H27+H33</f>
        <v>-33000</v>
      </c>
      <c r="I35" s="17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 thickBot="1">
      <c r="A36" s="2"/>
      <c r="B36" s="18"/>
      <c r="C36" s="46" t="s">
        <v>19</v>
      </c>
      <c r="D36" s="41"/>
      <c r="E36" s="41"/>
      <c r="F36" s="20"/>
      <c r="G36" s="20"/>
      <c r="H36" s="35">
        <v>70000</v>
      </c>
      <c r="I36" s="17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>
      <c r="A37" s="2"/>
      <c r="B37" s="18"/>
      <c r="C37" s="47" t="s">
        <v>18</v>
      </c>
      <c r="D37" s="48"/>
      <c r="E37" s="48"/>
      <c r="F37" s="49"/>
      <c r="G37" s="49"/>
      <c r="H37" s="37">
        <f>SUM(H35:H36)</f>
        <v>37000</v>
      </c>
      <c r="I37" s="17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 thickBot="1">
      <c r="A38" s="2"/>
      <c r="B38" s="2"/>
      <c r="C38" s="2"/>
      <c r="D38" s="2"/>
      <c r="E38" s="2"/>
      <c r="F38" s="16"/>
      <c r="G38" s="16"/>
      <c r="H38" s="16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4.75" customHeight="1" thickBot="1">
      <c r="A39" s="2"/>
      <c r="B39" s="6" t="s">
        <v>17</v>
      </c>
      <c r="C39" s="5" t="s">
        <v>16</v>
      </c>
      <c r="D39" s="1"/>
      <c r="E39" s="1"/>
      <c r="F39" s="15"/>
      <c r="G39" s="15"/>
      <c r="H39" s="14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>
      <c r="A40" s="2"/>
      <c r="B40" s="1"/>
      <c r="C40" s="13"/>
      <c r="D40" s="1"/>
      <c r="E40" s="1"/>
      <c r="F40" s="1"/>
      <c r="G40" s="1"/>
      <c r="H40" s="1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>
      <c r="A41" s="2"/>
      <c r="B41" s="6" t="s">
        <v>15</v>
      </c>
      <c r="C41" s="5" t="s">
        <v>14</v>
      </c>
      <c r="D41" s="9"/>
      <c r="E41" s="9"/>
      <c r="F41" s="9"/>
      <c r="G41" s="9"/>
      <c r="H41" s="1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>
      <c r="A42" s="2"/>
      <c r="B42" s="1"/>
      <c r="C42" s="9"/>
      <c r="D42" s="9"/>
      <c r="E42" s="9"/>
      <c r="F42" s="12" t="s">
        <v>13</v>
      </c>
      <c r="G42" s="12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24.75" customHeight="1" thickBot="1">
      <c r="A43" s="2"/>
      <c r="B43" s="1"/>
      <c r="C43" s="1"/>
      <c r="D43" s="9" t="s">
        <v>12</v>
      </c>
      <c r="E43" s="4"/>
      <c r="F43" s="4"/>
      <c r="G43" s="4"/>
      <c r="H43" s="1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24.75" customHeight="1" thickBot="1">
      <c r="A44" s="2"/>
      <c r="B44" s="1"/>
      <c r="C44" s="1"/>
      <c r="D44" s="9" t="s">
        <v>11</v>
      </c>
      <c r="E44" s="3"/>
      <c r="F44" s="3"/>
      <c r="G44" s="3"/>
      <c r="H44" s="11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4.75" customHeight="1" thickBot="1">
      <c r="A45" s="2"/>
      <c r="B45" s="1"/>
      <c r="C45" s="1"/>
      <c r="D45" s="9" t="s">
        <v>10</v>
      </c>
      <c r="E45" s="3"/>
      <c r="F45" s="3"/>
      <c r="G45" s="3"/>
      <c r="H45" s="1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24.75" customHeight="1" thickBot="1">
      <c r="A46" s="2"/>
      <c r="B46" s="1"/>
      <c r="C46" s="1"/>
      <c r="D46" s="1"/>
      <c r="E46" s="1"/>
      <c r="F46" s="10" t="s">
        <v>9</v>
      </c>
      <c r="G46" s="10"/>
      <c r="H46" s="3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24.75" customHeight="1">
      <c r="A47" s="2"/>
      <c r="B47" s="6" t="s">
        <v>8</v>
      </c>
      <c r="C47" s="5" t="s">
        <v>7</v>
      </c>
      <c r="D47" s="1"/>
      <c r="E47" s="1"/>
      <c r="F47" s="1"/>
      <c r="G47" s="1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24.75" customHeight="1" thickBot="1">
      <c r="A48" s="2"/>
      <c r="B48" s="1"/>
      <c r="C48" s="4"/>
      <c r="D48" s="4"/>
      <c r="E48" s="4"/>
      <c r="F48" s="4"/>
      <c r="G48" s="4"/>
      <c r="H48" s="4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24.75" customHeight="1" thickBot="1">
      <c r="A49" s="2"/>
      <c r="B49" s="1"/>
      <c r="C49" s="3"/>
      <c r="D49" s="3"/>
      <c r="E49" s="3"/>
      <c r="F49" s="3"/>
      <c r="G49" s="3"/>
      <c r="H49" s="3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24.75" customHeight="1" thickBot="1">
      <c r="A50" s="2"/>
      <c r="B50" s="1"/>
      <c r="C50" s="3"/>
      <c r="D50" s="3"/>
      <c r="E50" s="3"/>
      <c r="F50" s="3"/>
      <c r="G50" s="3"/>
      <c r="H50" s="3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24.75" customHeight="1" thickBot="1">
      <c r="A51" s="2"/>
      <c r="B51" s="1"/>
      <c r="C51" s="3"/>
      <c r="D51" s="3"/>
      <c r="E51" s="3"/>
      <c r="F51" s="3"/>
      <c r="G51" s="3"/>
      <c r="H51" s="3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24.75" customHeight="1" thickBot="1">
      <c r="A52" s="2"/>
      <c r="B52" s="1"/>
      <c r="C52" s="3"/>
      <c r="D52" s="3"/>
      <c r="E52" s="3"/>
      <c r="F52" s="3"/>
      <c r="G52" s="3"/>
      <c r="H52" s="3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24.75" customHeight="1">
      <c r="A53" s="2"/>
      <c r="B53" s="6" t="s">
        <v>6</v>
      </c>
      <c r="C53" s="5" t="s">
        <v>44</v>
      </c>
      <c r="D53" s="9"/>
      <c r="E53" s="9"/>
      <c r="F53" s="9"/>
      <c r="G53" s="9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24.75" customHeight="1" thickBot="1">
      <c r="A54" s="2"/>
      <c r="B54" s="1"/>
      <c r="C54" s="5" t="s">
        <v>5</v>
      </c>
      <c r="D54" s="9"/>
      <c r="E54" s="9"/>
      <c r="F54" s="7"/>
      <c r="G54" s="7"/>
      <c r="H54" s="4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24.75" customHeight="1" thickBot="1">
      <c r="A55" s="2"/>
      <c r="B55" s="1"/>
      <c r="C55" s="4"/>
      <c r="D55" s="4"/>
      <c r="E55" s="4"/>
      <c r="F55" s="4"/>
      <c r="G55" s="4"/>
      <c r="H55" s="4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4.75" customHeight="1" thickBot="1">
      <c r="A56" s="2"/>
      <c r="B56" s="1"/>
      <c r="C56" s="4"/>
      <c r="D56" s="4"/>
      <c r="E56" s="4"/>
      <c r="F56" s="4"/>
      <c r="G56" s="4"/>
      <c r="H56" s="4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24.75" customHeight="1" thickBot="1">
      <c r="A57" s="2"/>
      <c r="B57" s="1"/>
      <c r="C57" s="3"/>
      <c r="D57" s="3"/>
      <c r="E57" s="3"/>
      <c r="F57" s="3"/>
      <c r="G57" s="3"/>
      <c r="H57" s="3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24.75" customHeight="1" thickBot="1">
      <c r="A58" s="2"/>
      <c r="B58" s="1"/>
      <c r="C58" s="4"/>
      <c r="D58" s="4"/>
      <c r="E58" s="4"/>
      <c r="F58" s="4"/>
      <c r="G58" s="4"/>
      <c r="H58" s="4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24.75" customHeight="1">
      <c r="A59" s="2"/>
      <c r="B59" s="6" t="s">
        <v>4</v>
      </c>
      <c r="C59" s="5" t="s">
        <v>3</v>
      </c>
      <c r="D59" s="9"/>
      <c r="E59" s="9"/>
      <c r="F59" s="9"/>
      <c r="G59" s="9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24.75" customHeight="1" thickBot="1">
      <c r="A60" s="2"/>
      <c r="B60" s="1"/>
      <c r="C60" s="8" t="s">
        <v>2</v>
      </c>
      <c r="D60" s="7"/>
      <c r="E60" s="7"/>
      <c r="F60" s="7"/>
      <c r="G60" s="7"/>
      <c r="H60" s="4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24.75" customHeight="1" thickBot="1">
      <c r="A61" s="2"/>
      <c r="B61" s="1"/>
      <c r="C61" s="4"/>
      <c r="D61" s="4"/>
      <c r="E61" s="4"/>
      <c r="F61" s="4"/>
      <c r="G61" s="4"/>
      <c r="H61" s="3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24.75" customHeight="1" thickBot="1">
      <c r="A62" s="2"/>
      <c r="B62" s="1"/>
      <c r="C62" s="3"/>
      <c r="D62" s="3"/>
      <c r="E62" s="3"/>
      <c r="F62" s="3"/>
      <c r="G62" s="3"/>
      <c r="H62" s="3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24.75" customHeight="1" thickBot="1">
      <c r="A63" s="2"/>
      <c r="B63" s="1"/>
      <c r="C63" s="4"/>
      <c r="D63" s="4"/>
      <c r="E63" s="4"/>
      <c r="F63" s="4"/>
      <c r="G63" s="4"/>
      <c r="H63" s="3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24.75" customHeight="1" thickBot="1">
      <c r="A64" s="2"/>
      <c r="B64" s="1"/>
      <c r="C64" s="3"/>
      <c r="D64" s="3"/>
      <c r="E64" s="3"/>
      <c r="F64" s="3"/>
      <c r="G64" s="3"/>
      <c r="H64" s="3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24.75" customHeight="1">
      <c r="A65" s="2"/>
      <c r="B65" s="6" t="s">
        <v>1</v>
      </c>
      <c r="C65" s="5" t="s">
        <v>0</v>
      </c>
      <c r="D65" s="1"/>
      <c r="E65" s="1"/>
      <c r="F65" s="1"/>
      <c r="G65" s="1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24.75" customHeight="1" thickBot="1">
      <c r="A66" s="2"/>
      <c r="B66" s="1"/>
      <c r="C66" s="4"/>
      <c r="D66" s="4"/>
      <c r="E66" s="4"/>
      <c r="F66" s="4"/>
      <c r="G66" s="4"/>
      <c r="H66" s="4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24.75" customHeight="1" thickBot="1">
      <c r="A67" s="2"/>
      <c r="B67" s="1"/>
      <c r="C67" s="3"/>
      <c r="D67" s="3"/>
      <c r="E67" s="3"/>
      <c r="F67" s="3"/>
      <c r="G67" s="3"/>
      <c r="H67" s="3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24.75" customHeight="1" thickBot="1">
      <c r="A68" s="2"/>
      <c r="B68" s="1"/>
      <c r="C68" s="3"/>
      <c r="D68" s="3"/>
      <c r="E68" s="3"/>
      <c r="F68" s="3"/>
      <c r="G68" s="3"/>
      <c r="H68" s="3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>
      <c r="A69" s="2"/>
      <c r="B69" s="29"/>
      <c r="C69" s="29"/>
      <c r="D69" s="29"/>
      <c r="E69" s="29"/>
      <c r="F69" s="29"/>
      <c r="G69" s="29"/>
      <c r="H69" s="30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32.25" customHeight="1">
      <c r="A70" s="2"/>
      <c r="B70" s="40" t="s">
        <v>40</v>
      </c>
      <c r="C70" s="62" t="s">
        <v>43</v>
      </c>
      <c r="D70" s="63"/>
      <c r="E70" s="63"/>
      <c r="F70" s="63"/>
      <c r="G70" s="63"/>
      <c r="H70" s="63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9.5" customHeight="1" thickBot="1">
      <c r="A71" s="2"/>
      <c r="B71" s="1"/>
      <c r="C71" s="4"/>
      <c r="D71" s="4"/>
      <c r="E71" s="4"/>
      <c r="F71" s="4"/>
      <c r="G71" s="4"/>
      <c r="H71" s="4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9.5" customHeight="1" thickBot="1">
      <c r="A72" s="2"/>
      <c r="B72" s="1"/>
      <c r="C72" s="3"/>
      <c r="D72" s="3"/>
      <c r="E72" s="3"/>
      <c r="F72" s="3"/>
      <c r="G72" s="3"/>
      <c r="H72" s="3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9.5" customHeight="1" thickBot="1">
      <c r="A73" s="2"/>
      <c r="B73" s="1"/>
      <c r="C73" s="3"/>
      <c r="D73" s="3"/>
      <c r="E73" s="3"/>
      <c r="F73" s="3"/>
      <c r="G73" s="3"/>
      <c r="H73" s="3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9.5" customHeight="1" thickBot="1">
      <c r="A74" s="2"/>
      <c r="B74" s="1"/>
      <c r="C74" s="3"/>
      <c r="D74" s="3"/>
      <c r="E74" s="3"/>
      <c r="F74" s="3"/>
      <c r="G74" s="3"/>
      <c r="H74" s="3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9.5" customHeight="1">
      <c r="A75" s="2"/>
      <c r="B75" s="6" t="s">
        <v>41</v>
      </c>
      <c r="C75" s="39" t="s">
        <v>42</v>
      </c>
      <c r="D75" s="1"/>
      <c r="E75" s="1"/>
      <c r="F75" s="1"/>
      <c r="G75" s="1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9.5" customHeight="1" thickBot="1">
      <c r="A76" s="2"/>
      <c r="B76" s="1"/>
      <c r="C76" s="4"/>
      <c r="D76" s="4"/>
      <c r="E76" s="4"/>
      <c r="F76" s="4"/>
      <c r="G76" s="4"/>
      <c r="H76" s="4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9.5" customHeight="1" thickBot="1">
      <c r="A77" s="2"/>
      <c r="B77" s="1"/>
      <c r="C77" s="3"/>
      <c r="D77" s="3"/>
      <c r="E77" s="3"/>
      <c r="F77" s="3"/>
      <c r="G77" s="3"/>
      <c r="H77" s="3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9.5" customHeight="1" thickBot="1">
      <c r="A78" s="2"/>
      <c r="B78" s="1"/>
      <c r="C78" s="3"/>
      <c r="D78" s="3"/>
      <c r="E78" s="3"/>
      <c r="F78" s="3"/>
      <c r="G78" s="3"/>
      <c r="H78" s="3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9.5" customHeight="1" thickBot="1">
      <c r="A79" s="2"/>
      <c r="B79" s="1"/>
      <c r="C79" s="3"/>
      <c r="D79" s="3"/>
      <c r="E79" s="3"/>
      <c r="F79" s="3"/>
      <c r="G79" s="3"/>
      <c r="H79" s="3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>
      <c r="A80" s="2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4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4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4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4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4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4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4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4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4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4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4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4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4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4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4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4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4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4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4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4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4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4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4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4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4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4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4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4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4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4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4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4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4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4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4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4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4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4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</sheetData>
  <sheetProtection/>
  <mergeCells count="1">
    <mergeCell ref="C70:H70"/>
  </mergeCells>
  <printOptions/>
  <pageMargins left="0.95" right="0" top="0.5" bottom="0" header="0" footer="0"/>
  <pageSetup horizontalDpi="300" verticalDpi="3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Portocarrero</dc:creator>
  <cp:keywords/>
  <dc:description/>
  <cp:lastModifiedBy>Jessica Cranney</cp:lastModifiedBy>
  <dcterms:created xsi:type="dcterms:W3CDTF">2010-02-12T20:27:41Z</dcterms:created>
  <dcterms:modified xsi:type="dcterms:W3CDTF">2012-02-18T20:28:11Z</dcterms:modified>
  <cp:category/>
  <cp:version/>
  <cp:contentType/>
  <cp:contentStatus/>
</cp:coreProperties>
</file>