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answer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<sst xmlns="http://schemas.openxmlformats.org/spreadsheetml/2006/main" count="115" uniqueCount="71">
  <si>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Organizers for a political convention have determined ten activities that must be done before the convention begins.</t>
  </si>
  <si>
    <t>Activity Immediate Predecessors Time (Weeks)</t>
  </si>
  <si>
    <t>A ---                                 10</t>
  </si>
  <si>
    <t>B A                                 4</t>
  </si>
  <si>
    <t>C B                                 2</t>
  </si>
  <si>
    <t>D B                                 2</t>
  </si>
  <si>
    <t>E A                                 6</t>
  </si>
  <si>
    <t>F A, C                                 3</t>
  </si>
  <si>
    <t>G D                                 4</t>
  </si>
  <si>
    <t>H F, G                                 6</t>
  </si>
  <si>
    <t>I D                                 5</t>
  </si>
  <si>
    <t>J E                                 4</t>
  </si>
  <si>
    <t>Please:</t>
  </si>
  <si>
    <t>a.  Draw out the PERT/CPM network for the project.</t>
  </si>
  <si>
    <t>b.  Identify the critical path.  </t>
  </si>
  <si>
    <t>c.  Determine how many weeks prior to the convention the work must begin.</t>
  </si>
  <si>
    <t>Activity</t>
  </si>
  <si>
    <t xml:space="preserve">Immediate Predecessors </t>
  </si>
  <si>
    <t>Time (Weeks)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</si>
  <si>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</si>
  <si>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</si>
  <si>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</si>
  <si>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</si>
  <si>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</si>
  <si>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</si>
  <si>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</si>
  <si>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</si>
  <si>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</si>
  <si>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</si>
  <si>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---</t>
  </si>
  <si>
    <t>A,C</t>
  </si>
  <si>
    <t>F,G</t>
  </si>
  <si>
    <t xml:space="preserve">Activity Node </t>
  </si>
  <si>
    <t>Earliest StartTime</t>
  </si>
  <si>
    <t>Latest Completion Time</t>
  </si>
  <si>
    <t>Remarks</t>
  </si>
  <si>
    <t>Since C can come only after B which comes after A it effectively means C is the immediately preceding activity</t>
  </si>
  <si>
    <t>The PERT?CPM network is drawn below</t>
  </si>
  <si>
    <t>The critical path is identified using the blue arrow</t>
  </si>
  <si>
    <t>This is the sequence A-B-D-G-H</t>
  </si>
  <si>
    <t>Starting node</t>
  </si>
  <si>
    <t>Ending node</t>
  </si>
  <si>
    <t>Duration Dij</t>
  </si>
  <si>
    <t>ESi</t>
  </si>
  <si>
    <t>ESj</t>
  </si>
  <si>
    <t>LCi</t>
  </si>
  <si>
    <t>LCj</t>
  </si>
  <si>
    <t>ESi= LCi</t>
  </si>
  <si>
    <t>ESj= LCj</t>
  </si>
  <si>
    <t>ESj-ESi= LCj-Lci= Dij</t>
  </si>
  <si>
    <t>Critical Activities</t>
  </si>
  <si>
    <t>The critical path has been identified using the nodes where Earliest start time = Latest completion time</t>
  </si>
  <si>
    <t>An activity (i,j) lies on the critical path if it satisfies the following three conditions:</t>
  </si>
  <si>
    <t>(I,j represents the start and completion node) Thus activity A has nodes 0 and 1, C has nodes 3 and 4.</t>
  </si>
  <si>
    <t>1)</t>
  </si>
  <si>
    <t>2)</t>
  </si>
  <si>
    <t>3)</t>
  </si>
  <si>
    <t>Let us check whether activities A,B,D,G,H have these characteristics</t>
  </si>
  <si>
    <t>Indded activities A,B,D,G,H have these characteristics</t>
  </si>
  <si>
    <t>Thus we have identified the critical path correctly</t>
  </si>
  <si>
    <t>The length of critiacl path =</t>
  </si>
  <si>
    <t>A=</t>
  </si>
  <si>
    <t>B=</t>
  </si>
  <si>
    <t>D=</t>
  </si>
  <si>
    <t>G=</t>
  </si>
  <si>
    <t>H=</t>
  </si>
  <si>
    <t>Total</t>
  </si>
  <si>
    <t>Duration</t>
  </si>
  <si>
    <t>weeks</t>
  </si>
  <si>
    <t xml:space="preserve">Therefore </t>
  </si>
  <si>
    <t>weeks prior to the convention the work must begin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</si>
</sst>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 quotePrefix="1">
      <alignment vertical="top"/>
    </xf>
    <xf numFmtId="0" fontId="0" fillId="0" borderId="0" xfId="0" applyAlignment="1">
      <alignment vertical="top"/>
    </xf>
    <xf numFmtId="0" fontId="0" fillId="2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5" borderId="0" xfId="0" applyFont="1" applyFill="1" applyAlignment="1">
      <alignment horizontal="left" vertical="top"/>
    </xf>
    <xf numFmtId="0" fontId="4" fillId="5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6" borderId="6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4" fillId="7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65</xdr:row>
      <xdr:rowOff>142875</xdr:rowOff>
    </xdr:from>
    <xdr:to>
      <xdr:col>4</xdr:col>
      <xdr:colOff>47625</xdr:colOff>
      <xdr:row>65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1285875" y="12049125"/>
          <a:ext cx="12001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65</xdr:row>
      <xdr:rowOff>123825</xdr:rowOff>
    </xdr:from>
    <xdr:to>
      <xdr:col>5</xdr:col>
      <xdr:colOff>0</xdr:colOff>
      <xdr:row>75</xdr:row>
      <xdr:rowOff>85725</xdr:rowOff>
    </xdr:to>
    <xdr:sp>
      <xdr:nvSpPr>
        <xdr:cNvPr id="2" name="Line 3"/>
        <xdr:cNvSpPr>
          <a:spLocks/>
        </xdr:cNvSpPr>
      </xdr:nvSpPr>
      <xdr:spPr>
        <a:xfrm>
          <a:off x="1257300" y="12030075"/>
          <a:ext cx="17907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55</xdr:row>
      <xdr:rowOff>66675</xdr:rowOff>
    </xdr:from>
    <xdr:to>
      <xdr:col>8</xdr:col>
      <xdr:colOff>600075</xdr:colOff>
      <xdr:row>66</xdr:row>
      <xdr:rowOff>9525</xdr:rowOff>
    </xdr:to>
    <xdr:sp>
      <xdr:nvSpPr>
        <xdr:cNvPr id="3" name="Line 5"/>
        <xdr:cNvSpPr>
          <a:spLocks/>
        </xdr:cNvSpPr>
      </xdr:nvSpPr>
      <xdr:spPr>
        <a:xfrm flipV="1">
          <a:off x="4905375" y="9972675"/>
          <a:ext cx="57150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73</xdr:row>
      <xdr:rowOff>0</xdr:rowOff>
    </xdr:from>
    <xdr:to>
      <xdr:col>16</xdr:col>
      <xdr:colOff>0</xdr:colOff>
      <xdr:row>76</xdr:row>
      <xdr:rowOff>161925</xdr:rowOff>
    </xdr:to>
    <xdr:sp>
      <xdr:nvSpPr>
        <xdr:cNvPr id="4" name="Line 6"/>
        <xdr:cNvSpPr>
          <a:spLocks/>
        </xdr:cNvSpPr>
      </xdr:nvSpPr>
      <xdr:spPr>
        <a:xfrm flipV="1">
          <a:off x="3686175" y="13506450"/>
          <a:ext cx="60674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55</xdr:row>
      <xdr:rowOff>85725</xdr:rowOff>
    </xdr:from>
    <xdr:to>
      <xdr:col>12</xdr:col>
      <xdr:colOff>561975</xdr:colOff>
      <xdr:row>65</xdr:row>
      <xdr:rowOff>123825</xdr:rowOff>
    </xdr:to>
    <xdr:sp>
      <xdr:nvSpPr>
        <xdr:cNvPr id="5" name="Line 8"/>
        <xdr:cNvSpPr>
          <a:spLocks/>
        </xdr:cNvSpPr>
      </xdr:nvSpPr>
      <xdr:spPr>
        <a:xfrm>
          <a:off x="6086475" y="9991725"/>
          <a:ext cx="179070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66</xdr:row>
      <xdr:rowOff>9525</xdr:rowOff>
    </xdr:from>
    <xdr:to>
      <xdr:col>6</xdr:col>
      <xdr:colOff>523875</xdr:colOff>
      <xdr:row>66</xdr:row>
      <xdr:rowOff>28575</xdr:rowOff>
    </xdr:to>
    <xdr:sp>
      <xdr:nvSpPr>
        <xdr:cNvPr id="6" name="Line 9"/>
        <xdr:cNvSpPr>
          <a:spLocks/>
        </xdr:cNvSpPr>
      </xdr:nvSpPr>
      <xdr:spPr>
        <a:xfrm flipV="1">
          <a:off x="3095625" y="12115800"/>
          <a:ext cx="1085850" cy="19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66</xdr:row>
      <xdr:rowOff>9525</xdr:rowOff>
    </xdr:from>
    <xdr:to>
      <xdr:col>9</xdr:col>
      <xdr:colOff>600075</xdr:colOff>
      <xdr:row>66</xdr:row>
      <xdr:rowOff>9525</xdr:rowOff>
    </xdr:to>
    <xdr:sp>
      <xdr:nvSpPr>
        <xdr:cNvPr id="7" name="Line 10"/>
        <xdr:cNvSpPr>
          <a:spLocks/>
        </xdr:cNvSpPr>
      </xdr:nvSpPr>
      <xdr:spPr>
        <a:xfrm>
          <a:off x="4886325" y="12115800"/>
          <a:ext cx="12001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66</xdr:row>
      <xdr:rowOff>28575</xdr:rowOff>
    </xdr:from>
    <xdr:to>
      <xdr:col>12</xdr:col>
      <xdr:colOff>581025</xdr:colOff>
      <xdr:row>66</xdr:row>
      <xdr:rowOff>28575</xdr:rowOff>
    </xdr:to>
    <xdr:sp>
      <xdr:nvSpPr>
        <xdr:cNvPr id="8" name="Line 11"/>
        <xdr:cNvSpPr>
          <a:spLocks/>
        </xdr:cNvSpPr>
      </xdr:nvSpPr>
      <xdr:spPr>
        <a:xfrm>
          <a:off x="6753225" y="12134850"/>
          <a:ext cx="1143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66</xdr:row>
      <xdr:rowOff>47625</xdr:rowOff>
    </xdr:from>
    <xdr:to>
      <xdr:col>16</xdr:col>
      <xdr:colOff>9525</xdr:colOff>
      <xdr:row>71</xdr:row>
      <xdr:rowOff>47625</xdr:rowOff>
    </xdr:to>
    <xdr:sp>
      <xdr:nvSpPr>
        <xdr:cNvPr id="9" name="Line 12"/>
        <xdr:cNvSpPr>
          <a:spLocks/>
        </xdr:cNvSpPr>
      </xdr:nvSpPr>
      <xdr:spPr>
        <a:xfrm>
          <a:off x="8562975" y="12153900"/>
          <a:ext cx="1200150" cy="1000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66</xdr:row>
      <xdr:rowOff>38100</xdr:rowOff>
    </xdr:from>
    <xdr:to>
      <xdr:col>16</xdr:col>
      <xdr:colOff>0</xdr:colOff>
      <xdr:row>72</xdr:row>
      <xdr:rowOff>123825</xdr:rowOff>
    </xdr:to>
    <xdr:sp>
      <xdr:nvSpPr>
        <xdr:cNvPr id="10" name="Line 13"/>
        <xdr:cNvSpPr>
          <a:spLocks/>
        </xdr:cNvSpPr>
      </xdr:nvSpPr>
      <xdr:spPr>
        <a:xfrm>
          <a:off x="6743700" y="12144375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1"/>
  <sheetViews>
    <sheetView tabSelected="1" zoomScale="75" zoomScaleNormal="75" workbookViewId="0" topLeftCell="A23">
      <selection activeCell="K82" sqref="K82"/>
    </sheetView>
  </sheetViews>
  <sheetFormatPr defaultColWidth="9.140625" defaultRowHeight="12.75"/>
  <cols>
    <col min="1" max="16384" width="9.140625" style="2" customWidth="1"/>
  </cols>
  <sheetData>
    <row r="2" spans="2:10" ht="26.25" customHeight="1">
      <c r="B2" s="49" t="s">
        <v>0</v>
      </c>
      <c r="C2" s="47"/>
      <c r="D2" s="47"/>
      <c r="E2" s="47"/>
      <c r="F2" s="47"/>
      <c r="G2" s="47"/>
      <c r="H2" s="47"/>
      <c r="I2" s="47"/>
      <c r="J2" s="47"/>
    </row>
    <row r="3" ht="12.75">
      <c r="B3" s="3"/>
    </row>
    <row r="4" ht="12.75">
      <c r="B4" s="3" t="s">
        <v>1</v>
      </c>
    </row>
    <row r="5" ht="12.75">
      <c r="B5" s="3" t="s">
        <v>2</v>
      </c>
    </row>
    <row r="6" ht="12.75">
      <c r="B6" s="3" t="s">
        <v>3</v>
      </c>
    </row>
    <row r="7" ht="12.75">
      <c r="B7" s="3" t="s">
        <v>4</v>
      </c>
    </row>
    <row r="8" ht="12.75">
      <c r="B8" s="3" t="s">
        <v>5</v>
      </c>
    </row>
    <row r="9" ht="12.75">
      <c r="B9" s="3" t="s">
        <v>6</v>
      </c>
    </row>
    <row r="10" ht="12.75">
      <c r="B10" s="3" t="s">
        <v>7</v>
      </c>
    </row>
    <row r="11" ht="12.75">
      <c r="B11" s="3" t="s">
        <v>8</v>
      </c>
    </row>
    <row r="12" ht="12.75">
      <c r="B12" s="3" t="s">
        <v>9</v>
      </c>
    </row>
    <row r="13" ht="12.75">
      <c r="B13" s="3" t="s">
        <v>10</v>
      </c>
    </row>
    <row r="14" ht="12.75">
      <c r="B14" s="3" t="s">
        <v>11</v>
      </c>
    </row>
    <row r="15" ht="12.75">
      <c r="B15" s="3"/>
    </row>
    <row r="16" ht="12.75">
      <c r="B16" s="3"/>
    </row>
    <row r="17" ht="12.75">
      <c r="B17" s="3" t="s">
        <v>12</v>
      </c>
    </row>
    <row r="18" ht="12.75">
      <c r="B18" s="3" t="s">
        <v>13</v>
      </c>
    </row>
    <row r="19" ht="12.75">
      <c r="B19" s="3" t="s">
        <v>14</v>
      </c>
    </row>
    <row r="20" ht="12.75">
      <c r="B20" s="3" t="s">
        <v>15</v>
      </c>
    </row>
    <row r="23" spans="2:8" s="1" customFormat="1" ht="33.75">
      <c r="B23" s="4" t="s">
        <v>16</v>
      </c>
      <c r="C23" s="5" t="s">
        <v>17</v>
      </c>
      <c r="D23" s="5" t="s">
        <v>18</v>
      </c>
      <c r="E23" s="50" t="s">
        <v>35</v>
      </c>
      <c r="F23" s="50"/>
      <c r="G23" s="51"/>
      <c r="H23" s="51"/>
    </row>
    <row r="25" spans="2:9" ht="12.75">
      <c r="B25" s="2" t="s">
        <v>19</v>
      </c>
      <c r="C25" s="6" t="s">
        <v>29</v>
      </c>
      <c r="D25" s="2">
        <v>10</v>
      </c>
      <c r="E25" s="47"/>
      <c r="F25" s="47"/>
      <c r="G25" s="48"/>
      <c r="H25" s="48"/>
      <c r="I25" s="3" t="s">
        <v>2</v>
      </c>
    </row>
    <row r="26" spans="2:9" ht="12.75">
      <c r="B26" s="2" t="s">
        <v>20</v>
      </c>
      <c r="C26" s="2" t="s">
        <v>19</v>
      </c>
      <c r="D26" s="2">
        <v>4</v>
      </c>
      <c r="E26" s="47"/>
      <c r="F26" s="47"/>
      <c r="G26" s="48"/>
      <c r="H26" s="48"/>
      <c r="I26" s="3" t="s">
        <v>3</v>
      </c>
    </row>
    <row r="27" spans="2:9" ht="12.75">
      <c r="B27" s="2" t="s">
        <v>21</v>
      </c>
      <c r="C27" s="2" t="s">
        <v>20</v>
      </c>
      <c r="D27" s="2">
        <v>2</v>
      </c>
      <c r="E27" s="47"/>
      <c r="F27" s="47"/>
      <c r="G27" s="48"/>
      <c r="H27" s="48"/>
      <c r="I27" s="3" t="s">
        <v>4</v>
      </c>
    </row>
    <row r="28" spans="2:9" ht="12.75">
      <c r="B28" s="2" t="s">
        <v>22</v>
      </c>
      <c r="C28" s="2" t="s">
        <v>20</v>
      </c>
      <c r="D28" s="2">
        <v>2</v>
      </c>
      <c r="E28" s="47"/>
      <c r="F28" s="47"/>
      <c r="G28" s="48"/>
      <c r="H28" s="48"/>
      <c r="I28" s="3" t="s">
        <v>5</v>
      </c>
    </row>
    <row r="29" spans="2:9" ht="12.75">
      <c r="B29" s="2" t="s">
        <v>23</v>
      </c>
      <c r="C29" s="2" t="s">
        <v>19</v>
      </c>
      <c r="D29" s="2">
        <v>6</v>
      </c>
      <c r="E29" s="47"/>
      <c r="F29" s="47"/>
      <c r="G29" s="48"/>
      <c r="H29" s="48"/>
      <c r="I29" s="3" t="s">
        <v>6</v>
      </c>
    </row>
    <row r="30" spans="2:9" ht="48.75" customHeight="1">
      <c r="B30" s="2" t="s">
        <v>24</v>
      </c>
      <c r="C30" s="2" t="s">
        <v>30</v>
      </c>
      <c r="D30" s="2">
        <v>3</v>
      </c>
      <c r="E30" s="47" t="s">
        <v>36</v>
      </c>
      <c r="F30" s="47"/>
      <c r="G30" s="48"/>
      <c r="H30" s="48"/>
      <c r="I30" s="3" t="s">
        <v>7</v>
      </c>
    </row>
    <row r="31" spans="2:9" ht="12.75">
      <c r="B31" s="2" t="s">
        <v>25</v>
      </c>
      <c r="C31" s="2" t="s">
        <v>22</v>
      </c>
      <c r="D31" s="2">
        <v>4</v>
      </c>
      <c r="E31" s="47"/>
      <c r="F31" s="47"/>
      <c r="G31" s="48"/>
      <c r="H31" s="48"/>
      <c r="I31" s="3" t="s">
        <v>8</v>
      </c>
    </row>
    <row r="32" spans="2:9" ht="12.75">
      <c r="B32" s="2" t="s">
        <v>26</v>
      </c>
      <c r="C32" s="2" t="s">
        <v>31</v>
      </c>
      <c r="D32" s="2">
        <v>6</v>
      </c>
      <c r="E32" s="47"/>
      <c r="F32" s="47"/>
      <c r="G32" s="48"/>
      <c r="H32" s="48"/>
      <c r="I32" s="3" t="s">
        <v>9</v>
      </c>
    </row>
    <row r="33" spans="2:9" ht="12.75">
      <c r="B33" s="2" t="s">
        <v>27</v>
      </c>
      <c r="C33" s="2" t="s">
        <v>22</v>
      </c>
      <c r="D33" s="2">
        <v>5</v>
      </c>
      <c r="E33" s="47"/>
      <c r="F33" s="47"/>
      <c r="G33" s="48"/>
      <c r="H33" s="48"/>
      <c r="I33" s="3" t="s">
        <v>10</v>
      </c>
    </row>
    <row r="34" spans="2:9" ht="12.75">
      <c r="B34" s="2" t="s">
        <v>28</v>
      </c>
      <c r="C34" s="2" t="s">
        <v>23</v>
      </c>
      <c r="D34" s="2">
        <v>4</v>
      </c>
      <c r="E34" s="47"/>
      <c r="F34" s="47"/>
      <c r="G34" s="48"/>
      <c r="H34" s="48"/>
      <c r="I34" s="3" t="s">
        <v>11</v>
      </c>
    </row>
    <row r="41" spans="2:8" ht="15.75">
      <c r="B41" s="14" t="s">
        <v>13</v>
      </c>
      <c r="C41" s="15"/>
      <c r="D41" s="15"/>
      <c r="E41" s="15"/>
      <c r="F41" s="15"/>
      <c r="G41" s="16"/>
      <c r="H41" s="16"/>
    </row>
    <row r="44" spans="2:5" ht="15">
      <c r="B44" s="13" t="s">
        <v>37</v>
      </c>
      <c r="C44" s="13"/>
      <c r="D44" s="13"/>
      <c r="E44" s="13"/>
    </row>
    <row r="52" spans="2:3" ht="12.75">
      <c r="B52" s="8"/>
      <c r="C52" s="2" t="s">
        <v>32</v>
      </c>
    </row>
    <row r="53" spans="2:3" s="7" customFormat="1" ht="12.75">
      <c r="B53" s="9"/>
      <c r="C53" s="2" t="s">
        <v>33</v>
      </c>
    </row>
    <row r="54" spans="2:3" s="7" customFormat="1" ht="12.75">
      <c r="B54" s="10"/>
      <c r="C54" s="2" t="s">
        <v>34</v>
      </c>
    </row>
    <row r="55" spans="6:13" s="17" customFormat="1" ht="15.75">
      <c r="F55" s="18"/>
      <c r="J55" s="19">
        <v>4</v>
      </c>
      <c r="M55" s="18"/>
    </row>
    <row r="56" spans="6:13" s="17" customFormat="1" ht="15.75">
      <c r="F56" s="20"/>
      <c r="J56" s="21">
        <f>H67+J60</f>
        <v>16</v>
      </c>
      <c r="M56" s="18"/>
    </row>
    <row r="57" spans="6:13" s="17" customFormat="1" ht="15.75">
      <c r="F57" s="20"/>
      <c r="J57" s="22">
        <f>N68-K61</f>
        <v>17</v>
      </c>
      <c r="M57" s="18"/>
    </row>
    <row r="58" s="17" customFormat="1" ht="15.75"/>
    <row r="59" s="17" customFormat="1" ht="15.75"/>
    <row r="60" spans="4:12" s="17" customFormat="1" ht="15.75">
      <c r="D60" s="23"/>
      <c r="I60" s="24" t="s">
        <v>21</v>
      </c>
      <c r="J60" s="23">
        <f>D27</f>
        <v>2</v>
      </c>
      <c r="L60" s="24" t="s">
        <v>24</v>
      </c>
    </row>
    <row r="61" s="17" customFormat="1" ht="15.75">
      <c r="K61" s="17">
        <f>D30</f>
        <v>3</v>
      </c>
    </row>
    <row r="62" s="17" customFormat="1" ht="15.75"/>
    <row r="63" s="17" customFormat="1" ht="15.75"/>
    <row r="64" s="17" customFormat="1" ht="15.75"/>
    <row r="65" s="17" customFormat="1" ht="15.75"/>
    <row r="66" spans="2:14" s="17" customFormat="1" ht="15.75">
      <c r="B66" s="19">
        <v>0</v>
      </c>
      <c r="C66" s="24" t="s">
        <v>19</v>
      </c>
      <c r="E66" s="19">
        <v>1</v>
      </c>
      <c r="F66" s="25" t="s">
        <v>20</v>
      </c>
      <c r="H66" s="19">
        <v>3</v>
      </c>
      <c r="I66" s="25" t="s">
        <v>22</v>
      </c>
      <c r="K66" s="19">
        <v>5</v>
      </c>
      <c r="L66" s="25" t="s">
        <v>25</v>
      </c>
      <c r="N66" s="19">
        <v>6</v>
      </c>
    </row>
    <row r="67" spans="2:14" s="17" customFormat="1" ht="15.75">
      <c r="B67" s="21">
        <v>0</v>
      </c>
      <c r="C67" s="24">
        <f>D25</f>
        <v>10</v>
      </c>
      <c r="E67" s="21">
        <f>B67+C67</f>
        <v>10</v>
      </c>
      <c r="F67" s="17">
        <f>D26</f>
        <v>4</v>
      </c>
      <c r="H67" s="21">
        <f>E67+F67</f>
        <v>14</v>
      </c>
      <c r="I67" s="17">
        <f>D28</f>
        <v>2</v>
      </c>
      <c r="K67" s="21">
        <f>H67+I67</f>
        <v>16</v>
      </c>
      <c r="L67" s="17">
        <f>D31</f>
        <v>4</v>
      </c>
      <c r="N67" s="21">
        <f>MAX(J56+K61,K67+L67)</f>
        <v>20</v>
      </c>
    </row>
    <row r="68" spans="2:15" s="17" customFormat="1" ht="15.75">
      <c r="B68" s="22">
        <f>MIN(F78-D71,E68-C67)</f>
        <v>0</v>
      </c>
      <c r="E68" s="22">
        <f>H68-F67</f>
        <v>10</v>
      </c>
      <c r="H68" s="22">
        <f>MIN(K68-I67,J57-J60)</f>
        <v>14</v>
      </c>
      <c r="K68" s="22">
        <f>MIN(Q74-O72,N68-L67)</f>
        <v>16</v>
      </c>
      <c r="N68" s="22">
        <f>Q74-O69</f>
        <v>20</v>
      </c>
      <c r="O68" s="25" t="s">
        <v>26</v>
      </c>
    </row>
    <row r="69" s="17" customFormat="1" ht="15.75">
      <c r="O69" s="24">
        <f>D32</f>
        <v>6</v>
      </c>
    </row>
    <row r="70" s="17" customFormat="1" ht="15.75">
      <c r="D70" s="24" t="s">
        <v>23</v>
      </c>
    </row>
    <row r="71" spans="4:15" s="17" customFormat="1" ht="15.75">
      <c r="D71" s="23">
        <f>D29</f>
        <v>6</v>
      </c>
      <c r="O71" s="24" t="s">
        <v>27</v>
      </c>
    </row>
    <row r="72" spans="15:17" s="17" customFormat="1" ht="15.75">
      <c r="O72" s="24">
        <f>D33</f>
        <v>5</v>
      </c>
      <c r="Q72" s="19">
        <v>7</v>
      </c>
    </row>
    <row r="73" s="17" customFormat="1" ht="15.75">
      <c r="Q73" s="21">
        <f>MAX(N67+O69,K67+O72,F77+K76)</f>
        <v>26</v>
      </c>
    </row>
    <row r="74" s="17" customFormat="1" ht="15.75">
      <c r="Q74" s="22">
        <f>Q73</f>
        <v>26</v>
      </c>
    </row>
    <row r="75" s="17" customFormat="1" ht="15.75">
      <c r="K75" s="25" t="s">
        <v>28</v>
      </c>
    </row>
    <row r="76" spans="6:11" s="17" customFormat="1" ht="15.75">
      <c r="F76" s="19">
        <v>2</v>
      </c>
      <c r="I76" s="18"/>
      <c r="K76" s="17">
        <f>D34</f>
        <v>4</v>
      </c>
    </row>
    <row r="77" spans="6:9" s="17" customFormat="1" ht="15.75">
      <c r="F77" s="21">
        <f>B67+D71</f>
        <v>6</v>
      </c>
      <c r="I77" s="18"/>
    </row>
    <row r="78" spans="6:9" s="17" customFormat="1" ht="15.75">
      <c r="F78" s="22">
        <f>Q74-K76</f>
        <v>22</v>
      </c>
      <c r="I78" s="18"/>
    </row>
    <row r="79" s="11" customFormat="1" ht="12.75"/>
    <row r="80" s="7" customFormat="1" ht="12.75"/>
    <row r="83" spans="2:6" ht="15.75">
      <c r="B83" s="14" t="s">
        <v>14</v>
      </c>
      <c r="C83" s="15"/>
      <c r="D83" s="15"/>
      <c r="E83" s="15"/>
      <c r="F83" s="15"/>
    </row>
    <row r="84" ht="12.75">
      <c r="B84" s="3"/>
    </row>
    <row r="85" s="13" customFormat="1" ht="15">
      <c r="B85" s="12" t="s">
        <v>38</v>
      </c>
    </row>
    <row r="86" s="13" customFormat="1" ht="15">
      <c r="B86" s="12" t="s">
        <v>39</v>
      </c>
    </row>
    <row r="87" s="13" customFormat="1" ht="15">
      <c r="B87" s="12"/>
    </row>
    <row r="88" s="13" customFormat="1" ht="15">
      <c r="B88" s="12" t="s">
        <v>51</v>
      </c>
    </row>
    <row r="89" s="13" customFormat="1" ht="15">
      <c r="B89" s="12"/>
    </row>
    <row r="90" spans="2:13" s="13" customFormat="1" ht="21" customHeight="1">
      <c r="B90" s="13" t="s">
        <v>52</v>
      </c>
      <c r="F90" s="43"/>
      <c r="G90" s="43"/>
      <c r="H90" s="43"/>
      <c r="I90" s="43"/>
      <c r="J90" s="43"/>
      <c r="K90" s="43"/>
      <c r="L90" s="43"/>
      <c r="M90" s="43"/>
    </row>
    <row r="91" spans="2:13" s="13" customFormat="1" ht="21" customHeight="1">
      <c r="B91" s="13" t="s">
        <v>53</v>
      </c>
      <c r="F91" s="43"/>
      <c r="G91" s="43"/>
      <c r="H91" s="43"/>
      <c r="I91" s="43"/>
      <c r="J91" s="43"/>
      <c r="K91" s="43"/>
      <c r="L91" s="43"/>
      <c r="M91" s="43"/>
    </row>
    <row r="92" spans="6:13" s="13" customFormat="1" ht="12" customHeight="1">
      <c r="F92" s="43"/>
      <c r="G92" s="43"/>
      <c r="H92" s="43"/>
      <c r="I92" s="43"/>
      <c r="J92" s="43"/>
      <c r="K92" s="43"/>
      <c r="L92" s="43"/>
      <c r="M92" s="43"/>
    </row>
    <row r="93" spans="6:13" s="13" customFormat="1" ht="12" customHeight="1">
      <c r="F93" s="43"/>
      <c r="G93" s="43"/>
      <c r="H93" s="43"/>
      <c r="I93" s="43"/>
      <c r="J93" s="43"/>
      <c r="K93" s="43"/>
      <c r="L93" s="43"/>
      <c r="M93" s="43"/>
    </row>
    <row r="94" spans="1:13" s="13" customFormat="1" ht="18" customHeight="1">
      <c r="A94" s="13" t="s">
        <v>54</v>
      </c>
      <c r="B94" s="13" t="s">
        <v>47</v>
      </c>
      <c r="F94" s="43"/>
      <c r="G94" s="43"/>
      <c r="H94" s="43"/>
      <c r="I94" s="43"/>
      <c r="J94" s="43"/>
      <c r="K94" s="43"/>
      <c r="L94" s="43"/>
      <c r="M94" s="43"/>
    </row>
    <row r="95" spans="1:13" s="13" customFormat="1" ht="18.75" customHeight="1">
      <c r="A95" s="13" t="s">
        <v>55</v>
      </c>
      <c r="B95" s="13" t="s">
        <v>48</v>
      </c>
      <c r="F95" s="43"/>
      <c r="G95" s="43"/>
      <c r="H95" s="43"/>
      <c r="I95" s="43"/>
      <c r="J95" s="43"/>
      <c r="K95" s="43"/>
      <c r="L95" s="43"/>
      <c r="M95" s="43"/>
    </row>
    <row r="96" spans="1:13" s="13" customFormat="1" ht="18.75" customHeight="1">
      <c r="A96" s="13" t="s">
        <v>56</v>
      </c>
      <c r="B96" s="13" t="s">
        <v>49</v>
      </c>
      <c r="F96" s="43"/>
      <c r="G96" s="43"/>
      <c r="H96" s="43"/>
      <c r="I96" s="43"/>
      <c r="J96" s="43"/>
      <c r="K96" s="43"/>
      <c r="L96" s="43"/>
      <c r="M96" s="43"/>
    </row>
    <row r="97" s="13" customFormat="1" ht="15">
      <c r="B97" s="12"/>
    </row>
    <row r="98" s="13" customFormat="1" ht="15">
      <c r="B98" s="12" t="s">
        <v>57</v>
      </c>
    </row>
    <row r="99" s="13" customFormat="1" ht="15">
      <c r="B99" s="12"/>
    </row>
    <row r="100" s="13" customFormat="1" ht="15.75" thickBot="1">
      <c r="B100" s="12"/>
    </row>
    <row r="101" spans="2:13" s="26" customFormat="1" ht="38.25">
      <c r="B101" s="29" t="s">
        <v>16</v>
      </c>
      <c r="C101" s="30" t="s">
        <v>40</v>
      </c>
      <c r="D101" s="30" t="s">
        <v>41</v>
      </c>
      <c r="E101" s="30" t="s">
        <v>42</v>
      </c>
      <c r="F101" s="30" t="s">
        <v>43</v>
      </c>
      <c r="G101" s="30" t="s">
        <v>44</v>
      </c>
      <c r="H101" s="30" t="s">
        <v>45</v>
      </c>
      <c r="I101" s="30" t="s">
        <v>46</v>
      </c>
      <c r="J101" s="31" t="s">
        <v>47</v>
      </c>
      <c r="K101" s="31" t="s">
        <v>48</v>
      </c>
      <c r="L101" s="32" t="s">
        <v>49</v>
      </c>
      <c r="M101" s="33" t="s">
        <v>50</v>
      </c>
    </row>
    <row r="102" spans="2:13" ht="15">
      <c r="B102" s="34" t="s">
        <v>19</v>
      </c>
      <c r="C102" s="27">
        <v>0</v>
      </c>
      <c r="D102" s="27">
        <v>1</v>
      </c>
      <c r="E102" s="27">
        <f>C67</f>
        <v>10</v>
      </c>
      <c r="F102" s="27">
        <f>B67</f>
        <v>0</v>
      </c>
      <c r="G102" s="27">
        <f>E67</f>
        <v>10</v>
      </c>
      <c r="H102" s="27">
        <f>B68</f>
        <v>0</v>
      </c>
      <c r="I102" s="27">
        <f>E68</f>
        <v>10</v>
      </c>
      <c r="J102" s="27" t="str">
        <f>IF(F102=H102,"Yes","No")</f>
        <v>Yes</v>
      </c>
      <c r="K102" s="27" t="str">
        <f>IF(G102=I102,"Yes","No")</f>
        <v>Yes</v>
      </c>
      <c r="L102" s="27" t="str">
        <f>IF(AND(G102-F102=I102-H102,G102-F102=E102),"Yes","No")</f>
        <v>Yes</v>
      </c>
      <c r="M102" s="44" t="str">
        <f>IF(AND(J102=K102,K102=L102),"Critical","NC")</f>
        <v>Critical</v>
      </c>
    </row>
    <row r="103" spans="2:13" ht="15">
      <c r="B103" s="34" t="s">
        <v>20</v>
      </c>
      <c r="C103" s="27">
        <v>1</v>
      </c>
      <c r="D103" s="27">
        <v>3</v>
      </c>
      <c r="E103" s="27">
        <f>F67</f>
        <v>4</v>
      </c>
      <c r="F103" s="27">
        <f>E67</f>
        <v>10</v>
      </c>
      <c r="G103" s="27">
        <f>H67</f>
        <v>14</v>
      </c>
      <c r="H103" s="27">
        <f>E68</f>
        <v>10</v>
      </c>
      <c r="I103" s="27">
        <f>H68</f>
        <v>14</v>
      </c>
      <c r="J103" s="27" t="str">
        <f aca="true" t="shared" si="0" ref="J103:K108">IF(F103=H103,"Yes","No")</f>
        <v>Yes</v>
      </c>
      <c r="K103" s="27" t="str">
        <f t="shared" si="0"/>
        <v>Yes</v>
      </c>
      <c r="L103" s="27" t="str">
        <f aca="true" t="shared" si="1" ref="L103:L108">IF(AND(G103-F103=I103-H103,G103-F103=E103),"Yes","No")</f>
        <v>Yes</v>
      </c>
      <c r="M103" s="44" t="str">
        <f aca="true" t="shared" si="2" ref="M103:M108">IF(AND(J103=K103,K103=L103),"Critical","NC")</f>
        <v>Critical</v>
      </c>
    </row>
    <row r="104" spans="2:13" ht="15">
      <c r="B104" s="36" t="s">
        <v>21</v>
      </c>
      <c r="C104" s="27">
        <v>3</v>
      </c>
      <c r="D104" s="27">
        <v>4</v>
      </c>
      <c r="E104" s="27">
        <f>J60</f>
        <v>2</v>
      </c>
      <c r="F104" s="27">
        <f>H67</f>
        <v>14</v>
      </c>
      <c r="G104" s="27">
        <f>J56</f>
        <v>16</v>
      </c>
      <c r="H104" s="27">
        <f>H68</f>
        <v>14</v>
      </c>
      <c r="I104" s="27">
        <f>J57</f>
        <v>17</v>
      </c>
      <c r="J104" s="27" t="str">
        <f t="shared" si="0"/>
        <v>Yes</v>
      </c>
      <c r="K104" s="27" t="str">
        <f t="shared" si="0"/>
        <v>No</v>
      </c>
      <c r="L104" s="27" t="str">
        <f t="shared" si="1"/>
        <v>No</v>
      </c>
      <c r="M104" s="35" t="str">
        <f t="shared" si="2"/>
        <v>NC</v>
      </c>
    </row>
    <row r="105" spans="2:13" ht="15">
      <c r="B105" s="34" t="s">
        <v>22</v>
      </c>
      <c r="C105" s="27">
        <f>H66</f>
        <v>3</v>
      </c>
      <c r="D105" s="27">
        <f>K66</f>
        <v>5</v>
      </c>
      <c r="E105" s="27">
        <f>I67</f>
        <v>2</v>
      </c>
      <c r="F105" s="27">
        <f>H67</f>
        <v>14</v>
      </c>
      <c r="G105" s="27">
        <f>K67</f>
        <v>16</v>
      </c>
      <c r="H105" s="27">
        <f>H68</f>
        <v>14</v>
      </c>
      <c r="I105" s="27">
        <f>K68</f>
        <v>16</v>
      </c>
      <c r="J105" s="27" t="str">
        <f t="shared" si="0"/>
        <v>Yes</v>
      </c>
      <c r="K105" s="27" t="str">
        <f t="shared" si="0"/>
        <v>Yes</v>
      </c>
      <c r="L105" s="27" t="str">
        <f t="shared" si="1"/>
        <v>Yes</v>
      </c>
      <c r="M105" s="44" t="str">
        <f t="shared" si="2"/>
        <v>Critical</v>
      </c>
    </row>
    <row r="106" spans="2:13" ht="15">
      <c r="B106" s="36" t="s">
        <v>23</v>
      </c>
      <c r="C106" s="27">
        <f>B67</f>
        <v>0</v>
      </c>
      <c r="D106" s="27">
        <f>F76</f>
        <v>2</v>
      </c>
      <c r="E106" s="27">
        <f>D71</f>
        <v>6</v>
      </c>
      <c r="F106" s="27">
        <f>B67</f>
        <v>0</v>
      </c>
      <c r="G106" s="27">
        <f>F77</f>
        <v>6</v>
      </c>
      <c r="H106" s="27">
        <f>B68</f>
        <v>0</v>
      </c>
      <c r="I106" s="27">
        <f>F78</f>
        <v>22</v>
      </c>
      <c r="J106" s="27" t="str">
        <f t="shared" si="0"/>
        <v>Yes</v>
      </c>
      <c r="K106" s="27" t="str">
        <f t="shared" si="0"/>
        <v>No</v>
      </c>
      <c r="L106" s="27" t="str">
        <f t="shared" si="1"/>
        <v>No</v>
      </c>
      <c r="M106" s="35" t="str">
        <f t="shared" si="2"/>
        <v>NC</v>
      </c>
    </row>
    <row r="107" spans="2:13" ht="15">
      <c r="B107" s="36" t="s">
        <v>24</v>
      </c>
      <c r="C107" s="27">
        <f>J55</f>
        <v>4</v>
      </c>
      <c r="D107" s="27">
        <f>N66</f>
        <v>6</v>
      </c>
      <c r="E107" s="27">
        <f>K61</f>
        <v>3</v>
      </c>
      <c r="F107" s="27">
        <f>J56</f>
        <v>16</v>
      </c>
      <c r="G107" s="27">
        <f>N67</f>
        <v>20</v>
      </c>
      <c r="H107" s="27">
        <f>J57</f>
        <v>17</v>
      </c>
      <c r="I107" s="27">
        <f>N68</f>
        <v>20</v>
      </c>
      <c r="J107" s="27" t="str">
        <f t="shared" si="0"/>
        <v>No</v>
      </c>
      <c r="K107" s="27" t="str">
        <f t="shared" si="0"/>
        <v>Yes</v>
      </c>
      <c r="L107" s="27" t="str">
        <f t="shared" si="1"/>
        <v>No</v>
      </c>
      <c r="M107" s="35" t="str">
        <f t="shared" si="2"/>
        <v>NC</v>
      </c>
    </row>
    <row r="108" spans="2:13" ht="15">
      <c r="B108" s="34" t="s">
        <v>25</v>
      </c>
      <c r="C108" s="27">
        <f>K66</f>
        <v>5</v>
      </c>
      <c r="D108" s="27">
        <f>N66</f>
        <v>6</v>
      </c>
      <c r="E108" s="27">
        <f>L67</f>
        <v>4</v>
      </c>
      <c r="F108" s="27">
        <f>K67</f>
        <v>16</v>
      </c>
      <c r="G108" s="27">
        <f>N67</f>
        <v>20</v>
      </c>
      <c r="H108" s="27">
        <f>K68</f>
        <v>16</v>
      </c>
      <c r="I108" s="27">
        <f>N68</f>
        <v>20</v>
      </c>
      <c r="J108" s="27" t="str">
        <f t="shared" si="0"/>
        <v>Yes</v>
      </c>
      <c r="K108" s="27" t="str">
        <f t="shared" si="0"/>
        <v>Yes</v>
      </c>
      <c r="L108" s="27" t="str">
        <f t="shared" si="1"/>
        <v>Yes</v>
      </c>
      <c r="M108" s="44" t="str">
        <f t="shared" si="2"/>
        <v>Critical</v>
      </c>
    </row>
    <row r="109" spans="2:13" s="13" customFormat="1" ht="15">
      <c r="B109" s="37" t="s">
        <v>26</v>
      </c>
      <c r="C109" s="28">
        <f>N66</f>
        <v>6</v>
      </c>
      <c r="D109" s="28">
        <f>Q72</f>
        <v>7</v>
      </c>
      <c r="E109" s="28">
        <f>O69</f>
        <v>6</v>
      </c>
      <c r="F109" s="28">
        <f>N67</f>
        <v>20</v>
      </c>
      <c r="G109" s="28">
        <f>Q73</f>
        <v>26</v>
      </c>
      <c r="H109" s="28">
        <f>N68</f>
        <v>20</v>
      </c>
      <c r="I109" s="28">
        <f>Q74</f>
        <v>26</v>
      </c>
      <c r="J109" s="27" t="str">
        <f aca="true" t="shared" si="3" ref="J109:K111">IF(F109=H109,"Yes","No")</f>
        <v>Yes</v>
      </c>
      <c r="K109" s="27" t="str">
        <f t="shared" si="3"/>
        <v>Yes</v>
      </c>
      <c r="L109" s="27" t="str">
        <f>IF(AND(G109-F109=I109-H109,G109-F109=E109),"Yes","No")</f>
        <v>Yes</v>
      </c>
      <c r="M109" s="44" t="str">
        <f>IF(AND(J109=K109,K109=L109),"Critical","NC")</f>
        <v>Critical</v>
      </c>
    </row>
    <row r="110" spans="2:13" s="13" customFormat="1" ht="15">
      <c r="B110" s="38" t="s">
        <v>27</v>
      </c>
      <c r="C110" s="28">
        <f>K66</f>
        <v>5</v>
      </c>
      <c r="D110" s="28">
        <f>Q72</f>
        <v>7</v>
      </c>
      <c r="E110" s="28">
        <f>O72</f>
        <v>5</v>
      </c>
      <c r="F110" s="28">
        <f>K67</f>
        <v>16</v>
      </c>
      <c r="G110" s="28">
        <f>Q73</f>
        <v>26</v>
      </c>
      <c r="H110" s="28">
        <f>K68</f>
        <v>16</v>
      </c>
      <c r="I110" s="28">
        <f>Q74</f>
        <v>26</v>
      </c>
      <c r="J110" s="27" t="str">
        <f t="shared" si="3"/>
        <v>Yes</v>
      </c>
      <c r="K110" s="27" t="str">
        <f t="shared" si="3"/>
        <v>Yes</v>
      </c>
      <c r="L110" s="27" t="str">
        <f>IF(AND(G110-F110=I110-H110,G110-F110=E110),"Yes","No")</f>
        <v>No</v>
      </c>
      <c r="M110" s="35" t="str">
        <f>IF(AND(J110=K110,K110=L110),"Critical","NC")</f>
        <v>NC</v>
      </c>
    </row>
    <row r="111" spans="2:13" s="13" customFormat="1" ht="15.75" thickBot="1">
      <c r="B111" s="39" t="s">
        <v>28</v>
      </c>
      <c r="C111" s="40">
        <f>F76</f>
        <v>2</v>
      </c>
      <c r="D111" s="40">
        <f>Q72</f>
        <v>7</v>
      </c>
      <c r="E111" s="40">
        <f>F77</f>
        <v>6</v>
      </c>
      <c r="F111" s="40">
        <f>Q73</f>
        <v>26</v>
      </c>
      <c r="G111" s="40">
        <f>F78</f>
        <v>22</v>
      </c>
      <c r="H111" s="40">
        <f>Q74</f>
        <v>26</v>
      </c>
      <c r="I111" s="40"/>
      <c r="J111" s="41" t="str">
        <f t="shared" si="3"/>
        <v>Yes</v>
      </c>
      <c r="K111" s="41" t="str">
        <f t="shared" si="3"/>
        <v>No</v>
      </c>
      <c r="L111" s="41" t="str">
        <f>IF(AND(G111-F111=I111-H111,G111-F111=E111),"Yes","No")</f>
        <v>No</v>
      </c>
      <c r="M111" s="42" t="str">
        <f>IF(AND(J111=K111,K111=L111),"Critical","NC")</f>
        <v>NC</v>
      </c>
    </row>
    <row r="112" s="13" customFormat="1" ht="15">
      <c r="B112" s="12"/>
    </row>
    <row r="113" s="13" customFormat="1" ht="15">
      <c r="B113" s="12"/>
    </row>
    <row r="114" s="13" customFormat="1" ht="15">
      <c r="B114" s="12" t="s">
        <v>58</v>
      </c>
    </row>
    <row r="115" s="13" customFormat="1" ht="15">
      <c r="B115" s="12" t="s">
        <v>59</v>
      </c>
    </row>
    <row r="116" s="13" customFormat="1" ht="15">
      <c r="B116" s="12"/>
    </row>
    <row r="117" s="13" customFormat="1" ht="15">
      <c r="B117" s="12"/>
    </row>
    <row r="118" s="13" customFormat="1" ht="15">
      <c r="B118" s="12"/>
    </row>
    <row r="119" spans="2:11" s="13" customFormat="1" ht="18" customHeight="1">
      <c r="B119" s="14" t="s">
        <v>15</v>
      </c>
      <c r="C119" s="15"/>
      <c r="D119" s="15"/>
      <c r="E119" s="15"/>
      <c r="F119" s="15"/>
      <c r="G119" s="14"/>
      <c r="H119" s="15"/>
      <c r="I119" s="15"/>
      <c r="J119" s="15"/>
      <c r="K119" s="15"/>
    </row>
    <row r="121" s="13" customFormat="1" ht="15">
      <c r="B121" s="13" t="s">
        <v>60</v>
      </c>
    </row>
    <row r="122" s="13" customFormat="1" ht="15">
      <c r="C122" s="13" t="s">
        <v>67</v>
      </c>
    </row>
    <row r="123" spans="2:3" s="13" customFormat="1" ht="15">
      <c r="B123" s="13" t="s">
        <v>61</v>
      </c>
      <c r="C123" s="13">
        <f>E102</f>
        <v>10</v>
      </c>
    </row>
    <row r="124" spans="2:3" s="13" customFormat="1" ht="15">
      <c r="B124" s="13" t="s">
        <v>62</v>
      </c>
      <c r="C124" s="13">
        <f>E103</f>
        <v>4</v>
      </c>
    </row>
    <row r="125" spans="2:3" s="13" customFormat="1" ht="15">
      <c r="B125" s="13" t="s">
        <v>63</v>
      </c>
      <c r="C125" s="13">
        <f>E105</f>
        <v>2</v>
      </c>
    </row>
    <row r="126" spans="2:3" s="13" customFormat="1" ht="15">
      <c r="B126" s="13" t="s">
        <v>64</v>
      </c>
      <c r="C126" s="13">
        <f>E108</f>
        <v>4</v>
      </c>
    </row>
    <row r="127" spans="2:3" s="13" customFormat="1" ht="15.75" thickBot="1">
      <c r="B127" s="13" t="s">
        <v>65</v>
      </c>
      <c r="C127" s="45">
        <f>E109</f>
        <v>6</v>
      </c>
    </row>
    <row r="128" spans="2:4" s="13" customFormat="1" ht="15">
      <c r="B128" s="13" t="s">
        <v>66</v>
      </c>
      <c r="C128" s="13">
        <f>SUM(C123:C127)</f>
        <v>26</v>
      </c>
      <c r="D128" s="13" t="s">
        <v>68</v>
      </c>
    </row>
    <row r="129" s="13" customFormat="1" ht="15"/>
    <row r="130" s="13" customFormat="1" ht="15"/>
    <row r="131" spans="2:5" s="13" customFormat="1" ht="15.75">
      <c r="B131" s="13" t="s">
        <v>69</v>
      </c>
      <c r="D131" s="46">
        <f>C128</f>
        <v>26</v>
      </c>
      <c r="E131" s="13" t="s">
        <v>70</v>
      </c>
    </row>
  </sheetData>
  <mergeCells count="12">
    <mergeCell ref="B2:J2"/>
    <mergeCell ref="E25:H25"/>
    <mergeCell ref="E26:H26"/>
    <mergeCell ref="E23:H23"/>
    <mergeCell ref="E30:H30"/>
    <mergeCell ref="E27:H27"/>
    <mergeCell ref="E28:H28"/>
    <mergeCell ref="E29:H29"/>
    <mergeCell ref="E31:H31"/>
    <mergeCell ref="E32:H32"/>
    <mergeCell ref="E33:H33"/>
    <mergeCell ref="E34:H34"/>
  </mergeCells>
  <printOptions/>
  <pageMargins left="0.75" right="0.75" top="1" bottom="1" header="0.5" footer="0.5"/>
  <pageSetup horizontalDpi="120" verticalDpi="12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Thomas M. Elliott</cp:lastModifiedBy>
  <cp:lastPrinted>2005-07-09T12:41:18Z</cp:lastPrinted>
  <dcterms:created xsi:type="dcterms:W3CDTF">2005-07-09T04:15:14Z</dcterms:created>
  <dcterms:modified xsi:type="dcterms:W3CDTF">2005-07-09T12:41:38Z</dcterms:modified>
  <cp:category/>
  <cp:version/>
  <cp:contentType/>
  <cp:contentStatus/>
</cp:coreProperties>
</file>