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975" windowWidth="25440" windowHeight="11850" tabRatio="852" activeTab="2"/>
  </bookViews>
  <sheets>
    <sheet name="Income Statement" sheetId="2" r:id="rId1"/>
    <sheet name="Balance Sheet" sheetId="1" r:id="rId2"/>
    <sheet name="Common Size-Income Statement" sheetId="9" r:id="rId3"/>
    <sheet name="Common Size-Balance Sheet" sheetId="10" r:id="rId4"/>
    <sheet name="Profitability Ratios" sheetId="4" r:id="rId5"/>
    <sheet name="Debt Ratios" sheetId="6" r:id="rId6"/>
    <sheet name="Liquidity Ratios" sheetId="5" r:id="rId7"/>
    <sheet name="Asset Management Ratios " sheetId="7" r:id="rId8"/>
    <sheet name="Market Valuation Ratios" sheetId="8" r:id="rId9"/>
    <sheet name="Extended Dupont Equation" sheetId="3" r:id="rId10"/>
  </sheets>
  <definedNames>
    <definedName name="_xlnm.Print_Area" localSheetId="7">'Asset Management Ratios '!$A$3:$L$29</definedName>
    <definedName name="_xlnm.Print_Area" localSheetId="5">'Debt Ratios'!$A$3:$L$48</definedName>
    <definedName name="_xlnm.Print_Area" localSheetId="8">'Market Valuation Ratios'!$A$3:$L$48</definedName>
    <definedName name="_xlnm.Print_Area" localSheetId="4">'Profitability Ratios'!$A$3:$L$38</definedName>
  </definedNames>
  <calcPr calcId="124519"/>
</workbook>
</file>

<file path=xl/calcChain.xml><?xml version="1.0" encoding="utf-8"?>
<calcChain xmlns="http://schemas.openxmlformats.org/spreadsheetml/2006/main">
  <c r="F13" i="9"/>
  <c r="F14"/>
  <c r="F15"/>
  <c r="F16"/>
  <c r="F17"/>
  <c r="F18"/>
  <c r="D13"/>
  <c r="D14"/>
  <c r="D15"/>
  <c r="D16"/>
  <c r="D17"/>
  <c r="D18"/>
  <c r="B13"/>
  <c r="B14"/>
  <c r="B15"/>
  <c r="B16"/>
  <c r="B17"/>
  <c r="B18"/>
  <c r="F12"/>
  <c r="D12"/>
  <c r="B12"/>
  <c r="F6"/>
  <c r="F7"/>
  <c r="F8"/>
  <c r="F9"/>
  <c r="F5"/>
  <c r="D6"/>
  <c r="D7"/>
  <c r="D8"/>
  <c r="D9"/>
  <c r="D5"/>
  <c r="B6"/>
  <c r="B7"/>
  <c r="B8"/>
  <c r="B9"/>
  <c r="B5"/>
  <c r="B52" i="10"/>
  <c r="D52"/>
  <c r="D42"/>
  <c r="D43"/>
  <c r="D44"/>
  <c r="D45"/>
  <c r="D46"/>
  <c r="D47"/>
  <c r="D48"/>
  <c r="D49"/>
  <c r="D50"/>
  <c r="D41"/>
  <c r="B42"/>
  <c r="B43"/>
  <c r="B44"/>
  <c r="B45"/>
  <c r="B46"/>
  <c r="B47"/>
  <c r="B48"/>
  <c r="B49"/>
  <c r="B50"/>
  <c r="B41"/>
  <c r="F52"/>
  <c r="F42"/>
  <c r="F43"/>
  <c r="F44"/>
  <c r="F45"/>
  <c r="F46"/>
  <c r="F47"/>
  <c r="F48"/>
  <c r="F49"/>
  <c r="F50"/>
  <c r="F41"/>
  <c r="F51" s="1"/>
  <c r="F53" s="1"/>
  <c r="F39"/>
  <c r="F25"/>
  <c r="F26"/>
  <c r="F27"/>
  <c r="F28"/>
  <c r="F29"/>
  <c r="F30"/>
  <c r="F31"/>
  <c r="F32"/>
  <c r="F33"/>
  <c r="F34"/>
  <c r="F35"/>
  <c r="F36"/>
  <c r="F24"/>
  <c r="D25"/>
  <c r="D26"/>
  <c r="D27"/>
  <c r="D28"/>
  <c r="D29"/>
  <c r="D30"/>
  <c r="D31"/>
  <c r="D32"/>
  <c r="D33"/>
  <c r="D34"/>
  <c r="D35"/>
  <c r="D36"/>
  <c r="D24"/>
  <c r="B25"/>
  <c r="B26"/>
  <c r="B27"/>
  <c r="B28"/>
  <c r="B29"/>
  <c r="B30"/>
  <c r="B31"/>
  <c r="B32"/>
  <c r="B33"/>
  <c r="B34"/>
  <c r="B35"/>
  <c r="B36"/>
  <c r="B24"/>
  <c r="F7"/>
  <c r="F8"/>
  <c r="F20" s="1"/>
  <c r="F9"/>
  <c r="F10"/>
  <c r="F11"/>
  <c r="F12"/>
  <c r="F13"/>
  <c r="F14"/>
  <c r="F15"/>
  <c r="F16"/>
  <c r="F17"/>
  <c r="F18"/>
  <c r="F6"/>
  <c r="D7"/>
  <c r="D8"/>
  <c r="D9"/>
  <c r="D10"/>
  <c r="D11"/>
  <c r="D12"/>
  <c r="D13"/>
  <c r="D14"/>
  <c r="D15"/>
  <c r="D16"/>
  <c r="D17"/>
  <c r="D18"/>
  <c r="D6"/>
  <c r="D20" s="1"/>
  <c r="B7"/>
  <c r="B8"/>
  <c r="B9"/>
  <c r="B10"/>
  <c r="B11"/>
  <c r="B12"/>
  <c r="B13"/>
  <c r="B14"/>
  <c r="B15"/>
  <c r="B16"/>
  <c r="B17"/>
  <c r="B18"/>
  <c r="B6"/>
  <c r="F38"/>
  <c r="D38"/>
  <c r="B20"/>
  <c r="B10" i="9" l="1"/>
  <c r="F55" i="10"/>
  <c r="F32" i="9"/>
  <c r="D32"/>
  <c r="B32"/>
  <c r="F28"/>
  <c r="D28"/>
  <c r="B28"/>
  <c r="F19"/>
  <c r="D19"/>
  <c r="B19"/>
  <c r="F10"/>
  <c r="D10"/>
  <c r="C7" i="8"/>
  <c r="D7"/>
  <c r="E7"/>
  <c r="C13"/>
  <c r="D13"/>
  <c r="E13"/>
  <c r="C14"/>
  <c r="D14"/>
  <c r="E14"/>
  <c r="C21"/>
  <c r="D21"/>
  <c r="E21"/>
  <c r="C22"/>
  <c r="D22"/>
  <c r="E22"/>
  <c r="C7" i="7"/>
  <c r="D7"/>
  <c r="E7"/>
  <c r="C14"/>
  <c r="D14"/>
  <c r="E14"/>
  <c r="C20"/>
  <c r="D20"/>
  <c r="E20"/>
  <c r="C21"/>
  <c r="D21"/>
  <c r="E21"/>
  <c r="C28"/>
  <c r="D28"/>
  <c r="E28"/>
  <c r="C35"/>
  <c r="D35"/>
  <c r="E35"/>
  <c r="C7" i="6"/>
  <c r="D7"/>
  <c r="E7"/>
  <c r="C14"/>
  <c r="D14"/>
  <c r="E14"/>
  <c r="C19"/>
  <c r="D19"/>
  <c r="E19"/>
  <c r="C20"/>
  <c r="D20"/>
  <c r="E20"/>
  <c r="C21"/>
  <c r="D21"/>
  <c r="E21"/>
  <c r="C8" i="5"/>
  <c r="D8"/>
  <c r="E8"/>
  <c r="C15"/>
  <c r="D15"/>
  <c r="E15"/>
  <c r="C7" i="4"/>
  <c r="D7"/>
  <c r="E7"/>
  <c r="C14"/>
  <c r="D14"/>
  <c r="E14"/>
  <c r="C21"/>
  <c r="D21"/>
  <c r="E21"/>
  <c r="C28"/>
  <c r="D28"/>
  <c r="E28"/>
  <c r="K25" i="3" l="1"/>
  <c r="K24"/>
  <c r="K27" s="1"/>
  <c r="K23"/>
  <c r="K22"/>
  <c r="K16"/>
  <c r="K15"/>
  <c r="K14"/>
  <c r="K13"/>
  <c r="K7"/>
  <c r="K6"/>
  <c r="K35" s="1"/>
  <c r="K5"/>
  <c r="K4"/>
  <c r="G24"/>
  <c r="G23"/>
  <c r="G22"/>
  <c r="G25"/>
  <c r="C25"/>
  <c r="C16"/>
  <c r="G16"/>
  <c r="G15"/>
  <c r="G14"/>
  <c r="G13"/>
  <c r="G7"/>
  <c r="C7"/>
  <c r="G6"/>
  <c r="G35" s="1"/>
  <c r="C6"/>
  <c r="C35" s="1"/>
  <c r="G5"/>
  <c r="G9" s="1"/>
  <c r="G33" s="1"/>
  <c r="G4"/>
  <c r="C22"/>
  <c r="C13"/>
  <c r="C24"/>
  <c r="C23"/>
  <c r="C15"/>
  <c r="C14"/>
  <c r="C5"/>
  <c r="C9" s="1"/>
  <c r="C33" s="1"/>
  <c r="C4"/>
  <c r="C34" s="1"/>
  <c r="K34" l="1"/>
  <c r="C18"/>
  <c r="D51" i="10"/>
  <c r="K18" i="3"/>
  <c r="K9"/>
  <c r="K33" s="1"/>
  <c r="K37" s="1"/>
  <c r="G27"/>
  <c r="C27"/>
  <c r="G18"/>
  <c r="G34"/>
  <c r="G37" s="1"/>
  <c r="C37"/>
  <c r="D53" i="10" l="1"/>
  <c r="D55" s="1"/>
  <c r="D32" i="2"/>
  <c r="D19"/>
  <c r="C19"/>
  <c r="B19"/>
  <c r="C32"/>
  <c r="C28"/>
  <c r="D28"/>
  <c r="C10"/>
  <c r="D10"/>
  <c r="B32"/>
  <c r="B28"/>
  <c r="B10"/>
  <c r="B55" i="1" l="1"/>
  <c r="C55"/>
  <c r="B53"/>
  <c r="B51"/>
  <c r="D53"/>
  <c r="C53"/>
  <c r="C51"/>
  <c r="C38"/>
  <c r="B20"/>
  <c r="C20"/>
  <c r="D51"/>
  <c r="B38"/>
  <c r="D38"/>
  <c r="D55" s="1"/>
  <c r="D20"/>
  <c r="B51" i="10" l="1"/>
  <c r="B53" s="1"/>
  <c r="B38"/>
  <c r="B55" l="1"/>
</calcChain>
</file>

<file path=xl/sharedStrings.xml><?xml version="1.0" encoding="utf-8"?>
<sst xmlns="http://schemas.openxmlformats.org/spreadsheetml/2006/main" count="355" uniqueCount="150">
  <si>
    <t>ASSETS</t>
  </si>
  <si>
    <t>Cash and equivalents</t>
  </si>
  <si>
    <t>Investment securities (Note 9)</t>
  </si>
  <si>
    <t>Current receivables (Note 10)</t>
  </si>
  <si>
    <t>Inventories (Note 11)</t>
  </si>
  <si>
    <t>Financing receivables — net (Notes 12 and 13)</t>
  </si>
  <si>
    <t>Other GECS receivables</t>
  </si>
  <si>
    <t>Property, plant and equipment — net (Note 14)</t>
  </si>
  <si>
    <t>Investment in GECS</t>
  </si>
  <si>
    <t>Goodwill (Note 15)</t>
  </si>
  <si>
    <t>Other intangible assets — net (Note 15)</t>
  </si>
  <si>
    <t>All other assets (Note 16)</t>
  </si>
  <si>
    <t>Assets of businesses held for sale (Note 17)</t>
  </si>
  <si>
    <t>Assets of discontinued operations (Note 2)</t>
  </si>
  <si>
    <t>Total assets</t>
  </si>
  <si>
    <t>LIABILITIES AND EQUITY</t>
  </si>
  <si>
    <t>Short-term borrowings (Note 18)</t>
  </si>
  <si>
    <t>Accounts payable, principally trade accounts</t>
  </si>
  <si>
    <t>Progress collections and price adjustments accrued</t>
  </si>
  <si>
    <t>Dividends payable</t>
  </si>
  <si>
    <t>Other GE current liabilities</t>
  </si>
  <si>
    <t>Long-term borrowings (Note 18)</t>
  </si>
  <si>
    <t>Investment contracts, insurance liabilities and insurance annuity benefits (Note 19)</t>
  </si>
  <si>
    <t>All other liabilities (Note 20)</t>
  </si>
  <si>
    <t>Deferred income taxes (Note 21)</t>
  </si>
  <si>
    <t>Liabilities of businesses held for sale (Note 17)</t>
  </si>
  <si>
    <t>Liabilities of discontinued operations (Note 2)</t>
  </si>
  <si>
    <t>Total liabilities</t>
  </si>
  <si>
    <t>Minority interest in equity of consolidated affiliates (Note 22)</t>
  </si>
  <si>
    <t>Preferred stock (30,000 and 0 shares outstanding at year-end 2008 and 2007, respectively)</t>
  </si>
  <si>
    <t>Common stock (10,536,897,000 and 9,987,599,000 shares outstanding at year-end 2008 and 2007, respectively)</t>
  </si>
  <si>
    <t>Accumulated gains (losses) — net</t>
  </si>
  <si>
    <t>Investment securities</t>
  </si>
  <si>
    <t>Currency translation adjustments</t>
  </si>
  <si>
    <t>Cash flow hedges</t>
  </si>
  <si>
    <t>Benefit plans</t>
  </si>
  <si>
    <t>Other capital</t>
  </si>
  <si>
    <t>Retained earnings</t>
  </si>
  <si>
    <t>Less common stock held in treasury</t>
  </si>
  <si>
    <t>Total shareowners’ equity (Notes 23 and 24)</t>
  </si>
  <si>
    <t>Total liabilities and equity</t>
  </si>
  <si>
    <t>General Electric Company and consolidated affiliates</t>
  </si>
  <si>
    <t>At December 31st (listed in millions, except for share amounts)</t>
  </si>
  <si>
    <t>Bank deposits (Note 10)</t>
  </si>
  <si>
    <t>Noncontrolling interests</t>
  </si>
  <si>
    <t>Total Equity</t>
  </si>
  <si>
    <t>Non-recourse borrowings of consolidated securitization entities (Note 10)</t>
  </si>
  <si>
    <t>Revenues</t>
  </si>
  <si>
    <t>Net earnings</t>
  </si>
  <si>
    <t>Sales of goods</t>
  </si>
  <si>
    <t>Sales of services</t>
  </si>
  <si>
    <t>GECS earnings from continuing operations</t>
  </si>
  <si>
    <t>GECS revenues from services (Note 18)</t>
  </si>
  <si>
    <t>Other income (Note 17)</t>
  </si>
  <si>
    <t>Total revenues</t>
  </si>
  <si>
    <t>Costs and Expenses (Note 19)</t>
  </si>
  <si>
    <t>Cost of goods sold</t>
  </si>
  <si>
    <t>Cost of services sold</t>
  </si>
  <si>
    <t>Interest and other financial charges</t>
  </si>
  <si>
    <t>Investment contracts, insurance losses and insurance annuity benefits</t>
  </si>
  <si>
    <t>Provision for losses on financing receivables (Notes 6 and 23)</t>
  </si>
  <si>
    <t>Other costs and expenses</t>
  </si>
  <si>
    <t>Total costs and expenses</t>
  </si>
  <si>
    <t>Earnings (Loss) from continuing operations before taxes</t>
  </si>
  <si>
    <t>Benefit (provision) for income taxes (Note 14)</t>
  </si>
  <si>
    <t>Earnings from Continuing Operations</t>
  </si>
  <si>
    <t>Earnings (loss) from discontinued operations, net of taxes (Note 2)</t>
  </si>
  <si>
    <t>Net Earnings</t>
  </si>
  <si>
    <t>Less net earnings attributable to noncongtrolling interests</t>
  </si>
  <si>
    <t>Net Earnings Attributable to the Company</t>
  </si>
  <si>
    <t>Preferred stock dividends declared</t>
  </si>
  <si>
    <t>Net Earnings Attributable to GE Common Shareowners</t>
  </si>
  <si>
    <t>Amounts Attributable to the Company</t>
  </si>
  <si>
    <t>Earnings (loss) from discontinued operations, net of taxes</t>
  </si>
  <si>
    <t>Pre-Share Amounts</t>
  </si>
  <si>
    <t>Diluted earnings per share</t>
  </si>
  <si>
    <t>Basic earnings per share</t>
  </si>
  <si>
    <t>Dividends Declared per Share</t>
  </si>
  <si>
    <t>Minority interest in net earnings of consolidated affiliates</t>
  </si>
  <si>
    <t>Debt ratio</t>
  </si>
  <si>
    <t>Profit margin</t>
  </si>
  <si>
    <t>ROA</t>
  </si>
  <si>
    <t>ROE</t>
  </si>
  <si>
    <t>Extended Dupont Equation</t>
  </si>
  <si>
    <t>Total asset turnover</t>
  </si>
  <si>
    <t>Equity multiplier</t>
  </si>
  <si>
    <t>Sales ($ Millions)</t>
  </si>
  <si>
    <t>Net income ($ Millions)</t>
  </si>
  <si>
    <t>Total assets ($ Millions)</t>
  </si>
  <si>
    <t>Basic earning power</t>
  </si>
  <si>
    <t>Total Assests</t>
  </si>
  <si>
    <t>EBIT</t>
  </si>
  <si>
    <t>Basic Earning Power BEP</t>
  </si>
  <si>
    <t>INDUSTRY                                                                                           ELECTRONIC &amp; OTHER ELECTRICAL EQUIPMENT                             (NO COMPUTER EQUIP)</t>
  </si>
  <si>
    <t>GE</t>
  </si>
  <si>
    <t>Net profit margin</t>
  </si>
  <si>
    <t>Sales</t>
  </si>
  <si>
    <t>Net Income</t>
  </si>
  <si>
    <t>Net Profit Margin (PM)</t>
  </si>
  <si>
    <t>Return on assets</t>
  </si>
  <si>
    <t>Net income</t>
  </si>
  <si>
    <t>Return on Assets (ROA)</t>
  </si>
  <si>
    <t>Return on equity</t>
  </si>
  <si>
    <t>Stockholder's equity</t>
  </si>
  <si>
    <t>Return on Equity (ROE)</t>
  </si>
  <si>
    <t>Profitability Ratios</t>
  </si>
  <si>
    <t>Current ratio</t>
  </si>
  <si>
    <t>Current liabilities</t>
  </si>
  <si>
    <t>Current assets</t>
  </si>
  <si>
    <t>Current Ratio</t>
  </si>
  <si>
    <t>Quick ratio</t>
  </si>
  <si>
    <t>Inventory</t>
  </si>
  <si>
    <t>Quick Ratio</t>
  </si>
  <si>
    <t>Liquidity Ratios</t>
  </si>
  <si>
    <t>N/A</t>
  </si>
  <si>
    <t>EBITDA</t>
  </si>
  <si>
    <t>I + Principal + lease</t>
  </si>
  <si>
    <t>EBITDA + Lease pmt</t>
  </si>
  <si>
    <t>Times interest earned</t>
  </si>
  <si>
    <t>Interest charges</t>
  </si>
  <si>
    <t>Times Interest Earned Ratio</t>
  </si>
  <si>
    <t>Debt</t>
  </si>
  <si>
    <t>Debt Ratios</t>
  </si>
  <si>
    <t>Total assets turnover</t>
  </si>
  <si>
    <t>Total Asset Turnover</t>
  </si>
  <si>
    <t>Fixed assets turnover</t>
  </si>
  <si>
    <t>Fixed assets</t>
  </si>
  <si>
    <t>Fixed Asset Turnover</t>
  </si>
  <si>
    <t>DSO</t>
  </si>
  <si>
    <t>Sales/365</t>
  </si>
  <si>
    <t>Accounts receivable</t>
  </si>
  <si>
    <t>Days Sales Outstanding</t>
  </si>
  <si>
    <t>Days in inventory</t>
  </si>
  <si>
    <t>Inventory turnover</t>
  </si>
  <si>
    <t>Days in year</t>
  </si>
  <si>
    <t>Days in Inventory</t>
  </si>
  <si>
    <t>Inventory Turnover</t>
  </si>
  <si>
    <t>Asset Management Ratios</t>
  </si>
  <si>
    <t>Price/BV per share</t>
  </si>
  <si>
    <t>SH equity/Diluted weighted average shares</t>
  </si>
  <si>
    <t>Price</t>
  </si>
  <si>
    <t>Market/book Ratio</t>
  </si>
  <si>
    <t>Price/CF per share</t>
  </si>
  <si>
    <t>CF per share = (net income + depreciation and amortoization/ basic weighted average shares)</t>
  </si>
  <si>
    <t>Price (fiscal year ends 12/31)</t>
  </si>
  <si>
    <t>Price-to-Cash Flow Ratio</t>
  </si>
  <si>
    <t>P/E</t>
  </si>
  <si>
    <t>Earning Per Share</t>
  </si>
  <si>
    <t>Price Earning Ratio</t>
  </si>
  <si>
    <t>Market Valuation Ratios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</si>
</sst>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0.0"/>
    <numFmt numFmtId="168" formatCode="_-* #,##0_-;\-* #,##0_-;_-* &quot;-&quot;_-;_-@_-"/>
    <numFmt numFmtId="169" formatCode="_-* #,##0.00_-;\-* #,##0.00_-;_-* &quot;-&quot;??_-;_-@_-"/>
    <numFmt numFmtId="170" formatCode="0%_);[Red]\(0%\)"/>
    <numFmt numFmtId="171" formatCode="0.00%_);[Red]\(0.00%\)"/>
    <numFmt numFmtId="172" formatCode="_-&quot;£&quot;* #,##0_-;\-&quot;£&quot;* #,##0_-;_-&quot;£&quot;* &quot;-&quot;_-;_-@_-"/>
    <numFmt numFmtId="173" formatCode="_-&quot;£&quot;* #,##0.00_-;\-&quot;£&quot;* #,##0.00_-;_-&quot;£&quot;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sz val="11"/>
      <name val="Arial"/>
    </font>
    <font>
      <sz val="11"/>
      <name val="Arial"/>
      <family val="2"/>
    </font>
    <font>
      <sz val="10"/>
      <name val="Times New Roman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9"/>
      <color indexed="63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sz val="11"/>
      <color indexed="10"/>
      <name val="Times New Roman"/>
    </font>
    <font>
      <sz val="11"/>
      <name val="Times New Roman"/>
    </font>
    <font>
      <b/>
      <sz val="14"/>
      <name val="Arial"/>
      <family val="2"/>
    </font>
    <font>
      <sz val="8"/>
      <name val="Tahoma"/>
      <family val="2"/>
    </font>
    <font>
      <sz val="8"/>
      <name val="Times New Roman"/>
    </font>
    <font>
      <sz val="8"/>
      <name val="Verdana"/>
      <family val="2"/>
    </font>
    <font>
      <sz val="10"/>
      <name val="Helv"/>
    </font>
    <font>
      <b/>
      <sz val="9"/>
      <name val="Arial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</font>
    <font>
      <sz val="9"/>
      <color indexed="10"/>
      <name val="Arial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63"/>
      <name val="Times New Roman"/>
      <family val="1"/>
    </font>
    <font>
      <sz val="9"/>
      <color indexed="8"/>
      <name val="Calibri"/>
      <family val="2"/>
    </font>
    <font>
      <sz val="9"/>
      <name val="Calibri"/>
      <family val="2"/>
    </font>
    <font>
      <sz val="10"/>
      <color indexed="63"/>
      <name val="Arial"/>
      <family val="2"/>
    </font>
    <font>
      <sz val="11"/>
      <color indexed="23"/>
      <name val="Arial"/>
      <family val="2"/>
    </font>
    <font>
      <b/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0" fillId="0" borderId="0"/>
    <xf numFmtId="0" fontId="10" fillId="0" borderId="0"/>
    <xf numFmtId="37" fontId="19" fillId="5" borderId="20" applyBorder="0" applyProtection="0">
      <alignment vertical="center"/>
    </xf>
    <xf numFmtId="5" fontId="20" fillId="0" borderId="21">
      <protection locked="0"/>
    </xf>
    <xf numFmtId="0" fontId="21" fillId="6" borderId="0" applyBorder="0">
      <alignment horizontal="left" vertical="center" indent="1"/>
    </xf>
    <xf numFmtId="3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0" fontId="22" fillId="0" borderId="22"/>
    <xf numFmtId="4" fontId="20" fillId="7" borderId="22">
      <protection locked="0"/>
    </xf>
    <xf numFmtId="0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4" fontId="20" fillId="8" borderId="22"/>
    <xf numFmtId="43" fontId="23" fillId="0" borderId="23"/>
    <xf numFmtId="37" fontId="24" fillId="9" borderId="21" applyBorder="0">
      <alignment horizontal="left" vertical="center" indent="1"/>
    </xf>
    <xf numFmtId="37" fontId="25" fillId="10" borderId="6" applyFill="0">
      <alignment vertical="center"/>
    </xf>
    <xf numFmtId="0" fontId="25" fillId="11" borderId="4" applyNumberFormat="0">
      <alignment horizontal="left" vertical="top" indent="1"/>
    </xf>
    <xf numFmtId="0" fontId="25" fillId="5" borderId="0" applyBorder="0">
      <alignment horizontal="left" vertical="center" indent="1"/>
    </xf>
    <xf numFmtId="0" fontId="25" fillId="0" borderId="4" applyNumberFormat="0" applyFill="0">
      <alignment horizontal="centerContinuous" vertical="top"/>
    </xf>
    <xf numFmtId="43" fontId="23" fillId="0" borderId="24"/>
    <xf numFmtId="44" fontId="23" fillId="0" borderId="25"/>
    <xf numFmtId="0" fontId="26" fillId="10" borderId="0">
      <alignment horizontal="left" wrapText="1" indent="1"/>
    </xf>
    <xf numFmtId="0" fontId="7" fillId="0" borderId="0"/>
    <xf numFmtId="0" fontId="27" fillId="0" borderId="0"/>
    <xf numFmtId="170" fontId="28" fillId="12" borderId="26"/>
    <xf numFmtId="171" fontId="28" fillId="0" borderId="26" applyFont="0" applyFill="0" applyBorder="0" applyAlignment="0" applyProtection="0">
      <protection locked="0"/>
    </xf>
    <xf numFmtId="2" fontId="29" fillId="0" borderId="0">
      <protection locked="0"/>
    </xf>
    <xf numFmtId="0" fontId="7" fillId="13" borderId="0"/>
    <xf numFmtId="49" fontId="7" fillId="0" borderId="0" applyFont="0" applyFill="0" applyBorder="0" applyAlignment="0" applyProtection="0"/>
    <xf numFmtId="0" fontId="30" fillId="0" borderId="0">
      <alignment horizontal="right"/>
    </xf>
    <xf numFmtId="0" fontId="31" fillId="0" borderId="0"/>
    <xf numFmtId="172" fontId="7" fillId="0" borderId="0" applyFont="0" applyFill="0" applyBorder="0" applyAlignment="0" applyProtection="0"/>
    <xf numFmtId="173" fontId="7" fillId="0" borderId="0" applyFont="0" applyFill="0" applyBorder="0" applyAlignment="0" applyProtection="0"/>
  </cellStyleXfs>
  <cellXfs count="246">
    <xf numFmtId="0" fontId="0" fillId="0" borderId="0" xfId="0"/>
    <xf numFmtId="0" fontId="2" fillId="0" borderId="0" xfId="0" applyFont="1"/>
    <xf numFmtId="6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/>
    <xf numFmtId="0" fontId="2" fillId="2" borderId="0" xfId="0" applyFont="1" applyFill="1"/>
    <xf numFmtId="3" fontId="2" fillId="2" borderId="0" xfId="0" applyNumberFormat="1" applyFont="1" applyFill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43" fontId="2" fillId="0" borderId="1" xfId="1" applyFont="1" applyBorder="1"/>
    <xf numFmtId="164" fontId="2" fillId="0" borderId="0" xfId="1" applyNumberFormat="1" applyFont="1"/>
    <xf numFmtId="164" fontId="2" fillId="0" borderId="1" xfId="1" applyNumberFormat="1" applyFont="1" applyBorder="1"/>
    <xf numFmtId="0" fontId="2" fillId="0" borderId="3" xfId="0" applyFont="1" applyBorder="1"/>
    <xf numFmtId="164" fontId="2" fillId="0" borderId="3" xfId="1" applyNumberFormat="1" applyFont="1" applyBorder="1"/>
    <xf numFmtId="0" fontId="2" fillId="3" borderId="4" xfId="0" applyFont="1" applyFill="1" applyBorder="1"/>
    <xf numFmtId="164" fontId="2" fillId="3" borderId="4" xfId="1" applyNumberFormat="1" applyFont="1" applyFill="1" applyBorder="1"/>
    <xf numFmtId="0" fontId="2" fillId="0" borderId="0" xfId="0" applyFont="1" applyBorder="1"/>
    <xf numFmtId="164" fontId="2" fillId="0" borderId="0" xfId="1" applyNumberFormat="1" applyFont="1" applyBorder="1"/>
    <xf numFmtId="164" fontId="2" fillId="0" borderId="1" xfId="0" applyNumberFormat="1" applyFont="1" applyBorder="1"/>
    <xf numFmtId="0" fontId="2" fillId="0" borderId="0" xfId="0" applyFont="1" applyFill="1" applyAlignment="1">
      <alignment horizontal="left" indent="2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5"/>
    </xf>
    <xf numFmtId="0" fontId="2" fillId="0" borderId="1" xfId="0" applyFont="1" applyFill="1" applyBorder="1" applyAlignment="1">
      <alignment horizontal="left" indent="5"/>
    </xf>
    <xf numFmtId="0" fontId="2" fillId="0" borderId="3" xfId="0" applyFont="1" applyBorder="1" applyAlignment="1">
      <alignment horizontal="left" indent="5"/>
    </xf>
    <xf numFmtId="0" fontId="2" fillId="0" borderId="2" xfId="0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3" xfId="1" applyNumberFormat="1" applyFont="1" applyBorder="1"/>
    <xf numFmtId="164" fontId="0" fillId="0" borderId="0" xfId="1" applyNumberFormat="1" applyFont="1" applyFill="1" applyBorder="1"/>
    <xf numFmtId="164" fontId="0" fillId="0" borderId="2" xfId="1" applyNumberFormat="1" applyFont="1" applyBorder="1"/>
    <xf numFmtId="43" fontId="0" fillId="0" borderId="0" xfId="1" applyNumberFormat="1" applyFont="1"/>
    <xf numFmtId="43" fontId="0" fillId="0" borderId="1" xfId="1" applyNumberFormat="1" applyFont="1" applyBorder="1"/>
    <xf numFmtId="0" fontId="5" fillId="4" borderId="5" xfId="0" applyFont="1" applyFill="1" applyBorder="1"/>
    <xf numFmtId="0" fontId="0" fillId="4" borderId="6" xfId="0" applyFill="1" applyBorder="1"/>
    <xf numFmtId="10" fontId="5" fillId="4" borderId="7" xfId="2" applyNumberFormat="1" applyFont="1" applyFill="1" applyBorder="1"/>
    <xf numFmtId="166" fontId="5" fillId="4" borderId="7" xfId="2" applyNumberFormat="1" applyFont="1" applyFill="1" applyBorder="1"/>
    <xf numFmtId="0" fontId="0" fillId="0" borderId="0" xfId="0" applyFill="1" applyBorder="1"/>
    <xf numFmtId="0" fontId="5" fillId="0" borderId="0" xfId="0" applyFont="1" applyAlignment="1">
      <alignment horizontal="left"/>
    </xf>
    <xf numFmtId="0" fontId="0" fillId="0" borderId="0" xfId="0" applyFont="1"/>
    <xf numFmtId="0" fontId="7" fillId="0" borderId="0" xfId="3"/>
    <xf numFmtId="0" fontId="7" fillId="5" borderId="0" xfId="3" applyFill="1"/>
    <xf numFmtId="3" fontId="9" fillId="0" borderId="13" xfId="4" applyNumberFormat="1" applyFont="1" applyFill="1" applyBorder="1"/>
    <xf numFmtId="0" fontId="9" fillId="0" borderId="0" xfId="3" applyFont="1"/>
    <xf numFmtId="0" fontId="8" fillId="0" borderId="0" xfId="3" applyFont="1"/>
    <xf numFmtId="3" fontId="15" fillId="0" borderId="13" xfId="4" applyNumberFormat="1" applyFont="1" applyFill="1" applyBorder="1" applyAlignment="1">
      <alignment horizontal="right"/>
    </xf>
    <xf numFmtId="0" fontId="12" fillId="0" borderId="0" xfId="3" applyFont="1" applyFill="1" applyBorder="1" applyAlignment="1">
      <alignment wrapText="1"/>
    </xf>
    <xf numFmtId="0" fontId="12" fillId="0" borderId="0" xfId="3" applyFont="1" applyFill="1" applyBorder="1" applyAlignment="1"/>
    <xf numFmtId="0" fontId="7" fillId="0" borderId="0" xfId="3" applyFill="1"/>
    <xf numFmtId="0" fontId="8" fillId="0" borderId="0" xfId="3" applyFont="1" applyFill="1"/>
    <xf numFmtId="0" fontId="9" fillId="0" borderId="0" xfId="3" applyFont="1" applyFill="1"/>
    <xf numFmtId="0" fontId="9" fillId="0" borderId="0" xfId="3" applyFont="1" applyFill="1" applyBorder="1"/>
    <xf numFmtId="0" fontId="7" fillId="0" borderId="0" xfId="3" applyFill="1" applyBorder="1"/>
    <xf numFmtId="0" fontId="18" fillId="0" borderId="0" xfId="3" applyFont="1" applyFill="1"/>
    <xf numFmtId="0" fontId="12" fillId="0" borderId="0" xfId="6" applyFont="1" applyFill="1" applyAlignment="1"/>
    <xf numFmtId="0" fontId="16" fillId="0" borderId="0" xfId="6" applyFont="1" applyFill="1" applyAlignment="1"/>
    <xf numFmtId="0" fontId="11" fillId="0" borderId="13" xfId="5" applyFont="1" applyFill="1" applyBorder="1" applyAlignment="1">
      <alignment horizontal="center"/>
    </xf>
    <xf numFmtId="0" fontId="11" fillId="0" borderId="12" xfId="5" applyFont="1" applyFill="1" applyBorder="1" applyAlignment="1">
      <alignment horizontal="center"/>
    </xf>
    <xf numFmtId="0" fontId="11" fillId="0" borderId="11" xfId="5" applyFont="1" applyFill="1" applyBorder="1" applyAlignment="1">
      <alignment horizontal="center"/>
    </xf>
    <xf numFmtId="0" fontId="9" fillId="0" borderId="0" xfId="6" applyFont="1" applyFill="1" applyAlignment="1"/>
    <xf numFmtId="164" fontId="9" fillId="0" borderId="13" xfId="4" applyNumberFormat="1" applyFont="1" applyFill="1" applyBorder="1" applyAlignment="1">
      <alignment horizontal="right"/>
    </xf>
    <xf numFmtId="164" fontId="9" fillId="0" borderId="12" xfId="4" applyNumberFormat="1" applyFont="1" applyFill="1" applyBorder="1" applyAlignment="1">
      <alignment horizontal="right"/>
    </xf>
    <xf numFmtId="0" fontId="9" fillId="0" borderId="12" xfId="3" applyFont="1" applyFill="1" applyBorder="1" applyAlignment="1">
      <alignment horizontal="right"/>
    </xf>
    <xf numFmtId="0" fontId="9" fillId="0" borderId="11" xfId="3" applyFont="1" applyFill="1" applyBorder="1" applyAlignment="1">
      <alignment horizontal="right"/>
    </xf>
    <xf numFmtId="164" fontId="15" fillId="0" borderId="13" xfId="4" applyNumberFormat="1" applyFont="1" applyFill="1" applyBorder="1" applyAlignment="1">
      <alignment horizontal="right"/>
    </xf>
    <xf numFmtId="164" fontId="15" fillId="0" borderId="12" xfId="4" applyNumberFormat="1" applyFont="1" applyFill="1" applyBorder="1" applyAlignment="1">
      <alignment horizontal="right"/>
    </xf>
    <xf numFmtId="10" fontId="9" fillId="0" borderId="10" xfId="6" applyNumberFormat="1" applyFont="1" applyFill="1" applyBorder="1" applyAlignment="1">
      <alignment horizontal="right"/>
    </xf>
    <xf numFmtId="10" fontId="9" fillId="0" borderId="9" xfId="6" applyNumberFormat="1" applyFont="1" applyFill="1" applyBorder="1" applyAlignment="1">
      <alignment horizontal="right"/>
    </xf>
    <xf numFmtId="10" fontId="9" fillId="0" borderId="9" xfId="3" applyNumberFormat="1" applyFont="1" applyFill="1" applyBorder="1" applyAlignment="1">
      <alignment horizontal="right"/>
    </xf>
    <xf numFmtId="10" fontId="9" fillId="0" borderId="8" xfId="3" applyNumberFormat="1" applyFont="1" applyFill="1" applyBorder="1" applyAlignment="1">
      <alignment horizontal="right"/>
    </xf>
    <xf numFmtId="167" fontId="9" fillId="0" borderId="0" xfId="5" applyNumberFormat="1" applyFont="1" applyFill="1" applyBorder="1" applyAlignment="1">
      <alignment horizontal="center"/>
    </xf>
    <xf numFmtId="0" fontId="6" fillId="0" borderId="0" xfId="5" applyFont="1" applyFill="1" applyAlignment="1"/>
    <xf numFmtId="0" fontId="7" fillId="0" borderId="0" xfId="3" applyFill="1" applyAlignment="1"/>
    <xf numFmtId="0" fontId="14" fillId="0" borderId="0" xfId="3" applyFont="1" applyFill="1"/>
    <xf numFmtId="0" fontId="12" fillId="0" borderId="0" xfId="3" applyFont="1" applyFill="1"/>
    <xf numFmtId="0" fontId="11" fillId="0" borderId="0" xfId="3" applyFont="1" applyFill="1"/>
    <xf numFmtId="37" fontId="9" fillId="0" borderId="13" xfId="6" applyNumberFormat="1" applyFont="1" applyFill="1" applyBorder="1" applyAlignment="1">
      <alignment horizontal="right"/>
    </xf>
    <xf numFmtId="37" fontId="9" fillId="0" borderId="12" xfId="6" applyNumberFormat="1" applyFont="1" applyFill="1" applyBorder="1" applyAlignment="1">
      <alignment horizontal="right"/>
    </xf>
    <xf numFmtId="166" fontId="9" fillId="0" borderId="12" xfId="3" applyNumberFormat="1" applyFont="1" applyFill="1" applyBorder="1" applyAlignment="1">
      <alignment horizontal="right"/>
    </xf>
    <xf numFmtId="166" fontId="9" fillId="0" borderId="11" xfId="3" applyNumberFormat="1" applyFont="1" applyFill="1" applyBorder="1" applyAlignment="1">
      <alignment horizontal="right"/>
    </xf>
    <xf numFmtId="166" fontId="9" fillId="0" borderId="10" xfId="6" applyNumberFormat="1" applyFont="1" applyFill="1" applyBorder="1" applyAlignment="1">
      <alignment horizontal="right"/>
    </xf>
    <xf numFmtId="166" fontId="9" fillId="0" borderId="9" xfId="6" applyNumberFormat="1" applyFont="1" applyFill="1" applyBorder="1" applyAlignment="1">
      <alignment horizontal="right"/>
    </xf>
    <xf numFmtId="166" fontId="8" fillId="0" borderId="9" xfId="3" applyNumberFormat="1" applyFont="1" applyFill="1" applyBorder="1" applyAlignment="1">
      <alignment horizontal="right"/>
    </xf>
    <xf numFmtId="166" fontId="8" fillId="0" borderId="8" xfId="3" applyNumberFormat="1" applyFont="1" applyFill="1" applyBorder="1" applyAlignment="1">
      <alignment horizontal="right"/>
    </xf>
    <xf numFmtId="166" fontId="9" fillId="0" borderId="0" xfId="6" applyNumberFormat="1" applyFont="1" applyFill="1" applyBorder="1" applyAlignment="1">
      <alignment horizontal="center"/>
    </xf>
    <xf numFmtId="0" fontId="9" fillId="0" borderId="0" xfId="3" applyFont="1" applyFill="1" applyBorder="1" applyAlignment="1">
      <alignment horizontal="center"/>
    </xf>
    <xf numFmtId="164" fontId="9" fillId="0" borderId="13" xfId="4" applyNumberFormat="1" applyFont="1" applyFill="1" applyBorder="1" applyAlignment="1"/>
    <xf numFmtId="164" fontId="9" fillId="0" borderId="12" xfId="4" applyNumberFormat="1" applyFont="1" applyFill="1" applyBorder="1" applyAlignment="1"/>
    <xf numFmtId="0" fontId="9" fillId="0" borderId="12" xfId="3" applyFont="1" applyFill="1" applyBorder="1" applyAlignment="1"/>
    <xf numFmtId="0" fontId="9" fillId="0" borderId="11" xfId="3" applyFont="1" applyFill="1" applyBorder="1" applyAlignment="1"/>
    <xf numFmtId="166" fontId="9" fillId="0" borderId="10" xfId="6" applyNumberFormat="1" applyFont="1" applyFill="1" applyBorder="1" applyAlignment="1"/>
    <xf numFmtId="166" fontId="9" fillId="0" borderId="9" xfId="6" applyNumberFormat="1" applyFont="1" applyFill="1" applyBorder="1" applyAlignment="1"/>
    <xf numFmtId="166" fontId="8" fillId="0" borderId="9" xfId="3" applyNumberFormat="1" applyFont="1" applyFill="1" applyBorder="1" applyAlignment="1"/>
    <xf numFmtId="166" fontId="8" fillId="0" borderId="8" xfId="3" applyNumberFormat="1" applyFont="1" applyFill="1" applyBorder="1" applyAlignment="1"/>
    <xf numFmtId="0" fontId="11" fillId="0" borderId="16" xfId="5" applyFont="1" applyFill="1" applyBorder="1" applyAlignment="1">
      <alignment horizontal="center"/>
    </xf>
    <xf numFmtId="0" fontId="11" fillId="0" borderId="15" xfId="5" applyFont="1" applyFill="1" applyBorder="1" applyAlignment="1">
      <alignment horizontal="center"/>
    </xf>
    <xf numFmtId="0" fontId="11" fillId="0" borderId="14" xfId="5" applyFont="1" applyFill="1" applyBorder="1" applyAlignment="1">
      <alignment horizontal="center"/>
    </xf>
    <xf numFmtId="3" fontId="9" fillId="0" borderId="12" xfId="4" applyNumberFormat="1" applyFont="1" applyFill="1" applyBorder="1"/>
    <xf numFmtId="0" fontId="7" fillId="0" borderId="12" xfId="3" applyFill="1" applyBorder="1"/>
    <xf numFmtId="0" fontId="7" fillId="0" borderId="11" xfId="3" applyFill="1" applyBorder="1"/>
    <xf numFmtId="3" fontId="9" fillId="0" borderId="13" xfId="3" applyNumberFormat="1" applyFont="1" applyFill="1" applyBorder="1"/>
    <xf numFmtId="3" fontId="9" fillId="0" borderId="12" xfId="3" applyNumberFormat="1" applyFont="1" applyFill="1" applyBorder="1"/>
    <xf numFmtId="166" fontId="7" fillId="0" borderId="10" xfId="3" applyNumberFormat="1" applyFill="1" applyBorder="1"/>
    <xf numFmtId="166" fontId="7" fillId="0" borderId="9" xfId="3" applyNumberFormat="1" applyFill="1" applyBorder="1"/>
    <xf numFmtId="166" fontId="8" fillId="0" borderId="9" xfId="3" applyNumberFormat="1" applyFont="1" applyFill="1" applyBorder="1" applyAlignment="1">
      <alignment horizontal="center"/>
    </xf>
    <xf numFmtId="166" fontId="8" fillId="0" borderId="8" xfId="3" applyNumberFormat="1" applyFont="1" applyFill="1" applyBorder="1" applyAlignment="1">
      <alignment horizontal="center"/>
    </xf>
    <xf numFmtId="167" fontId="9" fillId="0" borderId="10" xfId="6" applyNumberFormat="1" applyFont="1" applyFill="1" applyBorder="1" applyAlignment="1">
      <alignment horizontal="right"/>
    </xf>
    <xf numFmtId="167" fontId="9" fillId="0" borderId="9" xfId="6" applyNumberFormat="1" applyFont="1" applyFill="1" applyBorder="1" applyAlignment="1">
      <alignment horizontal="right"/>
    </xf>
    <xf numFmtId="0" fontId="8" fillId="0" borderId="9" xfId="3" applyFont="1" applyFill="1" applyBorder="1" applyAlignment="1">
      <alignment horizontal="center"/>
    </xf>
    <xf numFmtId="0" fontId="8" fillId="0" borderId="8" xfId="3" applyFont="1" applyFill="1" applyBorder="1" applyAlignment="1">
      <alignment horizontal="center"/>
    </xf>
    <xf numFmtId="37" fontId="9" fillId="0" borderId="13" xfId="6" applyNumberFormat="1" applyFont="1" applyFill="1" applyBorder="1" applyAlignment="1"/>
    <xf numFmtId="37" fontId="9" fillId="0" borderId="12" xfId="6" applyNumberFormat="1" applyFont="1" applyFill="1" applyBorder="1" applyAlignment="1"/>
    <xf numFmtId="0" fontId="8" fillId="0" borderId="9" xfId="3" applyFont="1" applyFill="1" applyBorder="1" applyAlignment="1">
      <alignment horizontal="right"/>
    </xf>
    <xf numFmtId="0" fontId="8" fillId="0" borderId="8" xfId="3" applyFont="1" applyFill="1" applyBorder="1" applyAlignment="1">
      <alignment horizontal="right"/>
    </xf>
    <xf numFmtId="164" fontId="9" fillId="0" borderId="13" xfId="4" applyNumberFormat="1" applyFont="1" applyFill="1" applyBorder="1"/>
    <xf numFmtId="164" fontId="9" fillId="0" borderId="12" xfId="4" applyNumberFormat="1" applyFont="1" applyFill="1" applyBorder="1"/>
    <xf numFmtId="166" fontId="9" fillId="0" borderId="0" xfId="6" applyNumberFormat="1" applyFont="1" applyFill="1" applyBorder="1" applyAlignment="1"/>
    <xf numFmtId="166" fontId="8" fillId="0" borderId="0" xfId="3" applyNumberFormat="1" applyFont="1" applyFill="1" applyBorder="1" applyAlignment="1"/>
    <xf numFmtId="164" fontId="33" fillId="0" borderId="0" xfId="4" applyNumberFormat="1" applyFont="1" applyFill="1" applyBorder="1"/>
    <xf numFmtId="3" fontId="9" fillId="0" borderId="12" xfId="3" applyNumberFormat="1" applyFont="1" applyFill="1" applyBorder="1" applyAlignment="1">
      <alignment horizontal="right"/>
    </xf>
    <xf numFmtId="0" fontId="32" fillId="0" borderId="12" xfId="3" applyFont="1" applyFill="1" applyBorder="1"/>
    <xf numFmtId="0" fontId="9" fillId="0" borderId="12" xfId="3" applyFont="1" applyFill="1" applyBorder="1"/>
    <xf numFmtId="0" fontId="9" fillId="0" borderId="11" xfId="3" applyFont="1" applyFill="1" applyBorder="1"/>
    <xf numFmtId="3" fontId="9" fillId="0" borderId="13" xfId="6" applyNumberFormat="1" applyFont="1" applyFill="1" applyBorder="1" applyAlignment="1">
      <alignment horizontal="right"/>
    </xf>
    <xf numFmtId="3" fontId="9" fillId="0" borderId="12" xfId="28" applyNumberFormat="1" applyFont="1" applyFill="1" applyBorder="1" applyAlignment="1">
      <alignment horizontal="right" wrapText="1"/>
    </xf>
    <xf numFmtId="0" fontId="8" fillId="0" borderId="12" xfId="3" applyFont="1" applyFill="1" applyBorder="1"/>
    <xf numFmtId="0" fontId="8" fillId="0" borderId="11" xfId="3" applyFont="1" applyFill="1" applyBorder="1"/>
    <xf numFmtId="167" fontId="9" fillId="0" borderId="10" xfId="3" applyNumberFormat="1" applyFont="1" applyFill="1" applyBorder="1"/>
    <xf numFmtId="167" fontId="9" fillId="0" borderId="9" xfId="3" applyNumberFormat="1" applyFont="1" applyFill="1" applyBorder="1"/>
    <xf numFmtId="0" fontId="11" fillId="0" borderId="31" xfId="5" applyFont="1" applyFill="1" applyBorder="1" applyAlignment="1">
      <alignment horizontal="center"/>
    </xf>
    <xf numFmtId="0" fontId="11" fillId="0" borderId="30" xfId="5" applyFont="1" applyFill="1" applyBorder="1" applyAlignment="1">
      <alignment horizontal="center"/>
    </xf>
    <xf numFmtId="0" fontId="11" fillId="0" borderId="29" xfId="5" applyFont="1" applyFill="1" applyBorder="1" applyAlignment="1">
      <alignment horizontal="center"/>
    </xf>
    <xf numFmtId="164" fontId="9" fillId="0" borderId="16" xfId="4" applyNumberFormat="1" applyFont="1" applyFill="1" applyBorder="1" applyAlignment="1"/>
    <xf numFmtId="164" fontId="9" fillId="0" borderId="15" xfId="4" applyNumberFormat="1" applyFont="1" applyFill="1" applyBorder="1" applyAlignment="1"/>
    <xf numFmtId="0" fontId="9" fillId="0" borderId="15" xfId="3" applyFont="1" applyFill="1" applyBorder="1" applyAlignment="1"/>
    <xf numFmtId="0" fontId="9" fillId="0" borderId="14" xfId="3" applyFont="1" applyFill="1" applyBorder="1" applyAlignment="1"/>
    <xf numFmtId="164" fontId="15" fillId="0" borderId="13" xfId="4" applyNumberFormat="1" applyFont="1" applyFill="1" applyBorder="1" applyAlignment="1"/>
    <xf numFmtId="164" fontId="15" fillId="0" borderId="12" xfId="4" applyNumberFormat="1" applyFont="1" applyFill="1" applyBorder="1" applyAlignment="1"/>
    <xf numFmtId="167" fontId="9" fillId="0" borderId="10" xfId="6" applyNumberFormat="1" applyFont="1" applyFill="1" applyBorder="1" applyAlignment="1"/>
    <xf numFmtId="167" fontId="9" fillId="0" borderId="9" xfId="6" applyNumberFormat="1" applyFont="1" applyFill="1" applyBorder="1" applyAlignment="1"/>
    <xf numFmtId="0" fontId="9" fillId="0" borderId="9" xfId="3" applyFont="1" applyFill="1" applyBorder="1" applyAlignment="1"/>
    <xf numFmtId="0" fontId="9" fillId="0" borderId="8" xfId="3" applyFont="1" applyFill="1" applyBorder="1" applyAlignment="1"/>
    <xf numFmtId="166" fontId="9" fillId="0" borderId="12" xfId="3" applyNumberFormat="1" applyFont="1" applyFill="1" applyBorder="1" applyAlignment="1"/>
    <xf numFmtId="166" fontId="9" fillId="0" borderId="11" xfId="3" applyNumberFormat="1" applyFont="1" applyFill="1" applyBorder="1" applyAlignment="1"/>
    <xf numFmtId="0" fontId="8" fillId="0" borderId="9" xfId="3" applyFont="1" applyFill="1" applyBorder="1" applyAlignment="1"/>
    <xf numFmtId="0" fontId="8" fillId="0" borderId="8" xfId="3" applyFont="1" applyFill="1" applyBorder="1" applyAlignment="1"/>
    <xf numFmtId="167" fontId="9" fillId="0" borderId="10" xfId="4" applyNumberFormat="1" applyFont="1" applyFill="1" applyBorder="1" applyAlignment="1"/>
    <xf numFmtId="167" fontId="9" fillId="0" borderId="9" xfId="4" applyNumberFormat="1" applyFont="1" applyFill="1" applyBorder="1" applyAlignment="1"/>
    <xf numFmtId="2" fontId="9" fillId="0" borderId="28" xfId="6" applyNumberFormat="1" applyFont="1" applyFill="1" applyBorder="1" applyAlignment="1"/>
    <xf numFmtId="166" fontId="8" fillId="0" borderId="27" xfId="3" applyNumberFormat="1" applyFont="1" applyFill="1" applyBorder="1" applyAlignment="1">
      <alignment horizontal="right"/>
    </xf>
    <xf numFmtId="167" fontId="7" fillId="0" borderId="10" xfId="3" applyNumberFormat="1" applyFill="1" applyBorder="1"/>
    <xf numFmtId="167" fontId="7" fillId="0" borderId="9" xfId="3" applyNumberFormat="1" applyFill="1" applyBorder="1"/>
    <xf numFmtId="0" fontId="36" fillId="0" borderId="0" xfId="6" applyFont="1" applyFill="1" applyAlignment="1"/>
    <xf numFmtId="2" fontId="9" fillId="0" borderId="13" xfId="4" applyNumberFormat="1" applyFont="1" applyFill="1" applyBorder="1" applyAlignment="1">
      <alignment horizontal="right"/>
    </xf>
    <xf numFmtId="0" fontId="15" fillId="0" borderId="0" xfId="3" applyFont="1" applyFill="1"/>
    <xf numFmtId="43" fontId="9" fillId="0" borderId="13" xfId="4" applyNumberFormat="1" applyFont="1" applyFill="1" applyBorder="1"/>
    <xf numFmtId="43" fontId="9" fillId="0" borderId="12" xfId="4" applyNumberFormat="1" applyFont="1" applyFill="1" applyBorder="1"/>
    <xf numFmtId="43" fontId="9" fillId="0" borderId="12" xfId="4" applyNumberFormat="1" applyFont="1" applyFill="1" applyBorder="1" applyAlignment="1">
      <alignment horizontal="right"/>
    </xf>
    <xf numFmtId="0" fontId="35" fillId="0" borderId="0" xfId="3" applyFont="1" applyFill="1"/>
    <xf numFmtId="39" fontId="9" fillId="0" borderId="13" xfId="6" applyNumberFormat="1" applyFont="1" applyFill="1" applyBorder="1" applyAlignment="1"/>
    <xf numFmtId="167" fontId="9" fillId="0" borderId="0" xfId="6" applyNumberFormat="1" applyFont="1" applyFill="1" applyBorder="1" applyAlignment="1">
      <alignment horizontal="center"/>
    </xf>
    <xf numFmtId="3" fontId="34" fillId="0" borderId="0" xfId="3" applyNumberFormat="1" applyFont="1" applyFill="1"/>
    <xf numFmtId="0" fontId="15" fillId="0" borderId="12" xfId="3" applyFont="1" applyFill="1" applyBorder="1"/>
    <xf numFmtId="167" fontId="9" fillId="0" borderId="13" xfId="6" applyNumberFormat="1" applyFont="1" applyFill="1" applyBorder="1" applyAlignment="1"/>
    <xf numFmtId="167" fontId="9" fillId="0" borderId="12" xfId="6" applyNumberFormat="1" applyFont="1" applyFill="1" applyBorder="1" applyAlignment="1"/>
    <xf numFmtId="166" fontId="8" fillId="0" borderId="12" xfId="3" applyNumberFormat="1" applyFont="1" applyFill="1" applyBorder="1" applyAlignment="1">
      <alignment horizontal="right"/>
    </xf>
    <xf numFmtId="166" fontId="8" fillId="0" borderId="11" xfId="3" applyNumberFormat="1" applyFont="1" applyFill="1" applyBorder="1" applyAlignment="1">
      <alignment horizontal="right"/>
    </xf>
    <xf numFmtId="3" fontId="34" fillId="0" borderId="0" xfId="3" applyNumberFormat="1" applyFont="1" applyFill="1" applyBorder="1"/>
    <xf numFmtId="0" fontId="0" fillId="0" borderId="37" xfId="0" applyBorder="1"/>
    <xf numFmtId="0" fontId="0" fillId="0" borderId="0" xfId="0" applyBorder="1"/>
    <xf numFmtId="0" fontId="0" fillId="0" borderId="32" xfId="0" applyBorder="1"/>
    <xf numFmtId="0" fontId="6" fillId="0" borderId="37" xfId="0" applyFont="1" applyBorder="1"/>
    <xf numFmtId="0" fontId="0" fillId="0" borderId="0" xfId="0" applyFont="1" applyBorder="1"/>
    <xf numFmtId="165" fontId="6" fillId="0" borderId="32" xfId="0" applyNumberFormat="1" applyFont="1" applyBorder="1"/>
    <xf numFmtId="9" fontId="6" fillId="0" borderId="32" xfId="2" applyFont="1" applyBorder="1"/>
    <xf numFmtId="0" fontId="5" fillId="0" borderId="3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37" xfId="0" applyFont="1" applyFill="1" applyBorder="1"/>
    <xf numFmtId="10" fontId="5" fillId="0" borderId="32" xfId="2" applyNumberFormat="1" applyFont="1" applyFill="1" applyBorder="1"/>
    <xf numFmtId="166" fontId="6" fillId="0" borderId="32" xfId="2" applyNumberFormat="1" applyFont="1" applyBorder="1"/>
    <xf numFmtId="167" fontId="6" fillId="0" borderId="32" xfId="0" applyNumberFormat="1" applyFont="1" applyBorder="1"/>
    <xf numFmtId="0" fontId="5" fillId="0" borderId="37" xfId="0" applyFont="1" applyBorder="1"/>
    <xf numFmtId="9" fontId="5" fillId="0" borderId="32" xfId="2" applyFont="1" applyBorder="1"/>
    <xf numFmtId="10" fontId="2" fillId="0" borderId="0" xfId="2" applyNumberFormat="1" applyFont="1"/>
    <xf numFmtId="9" fontId="2" fillId="0" borderId="1" xfId="2" applyFont="1" applyBorder="1"/>
    <xf numFmtId="10" fontId="2" fillId="0" borderId="1" xfId="2" applyNumberFormat="1" applyFont="1" applyBorder="1"/>
    <xf numFmtId="0" fontId="2" fillId="14" borderId="0" xfId="0" applyFont="1" applyFill="1"/>
    <xf numFmtId="164" fontId="2" fillId="14" borderId="0" xfId="1" applyNumberFormat="1" applyFont="1" applyFill="1"/>
    <xf numFmtId="164" fontId="2" fillId="14" borderId="1" xfId="1" applyNumberFormat="1" applyFont="1" applyFill="1" applyBorder="1"/>
    <xf numFmtId="164" fontId="2" fillId="14" borderId="3" xfId="1" applyNumberFormat="1" applyFont="1" applyFill="1" applyBorder="1"/>
    <xf numFmtId="164" fontId="2" fillId="14" borderId="0" xfId="1" applyNumberFormat="1" applyFont="1" applyFill="1" applyBorder="1"/>
    <xf numFmtId="43" fontId="2" fillId="14" borderId="1" xfId="1" applyFont="1" applyFill="1" applyBorder="1"/>
    <xf numFmtId="164" fontId="2" fillId="14" borderId="1" xfId="0" applyNumberFormat="1" applyFont="1" applyFill="1" applyBorder="1"/>
    <xf numFmtId="10" fontId="2" fillId="0" borderId="3" xfId="2" applyNumberFormat="1" applyFont="1" applyBorder="1"/>
    <xf numFmtId="10" fontId="2" fillId="0" borderId="0" xfId="2" applyNumberFormat="1" applyFont="1" applyBorder="1"/>
    <xf numFmtId="0" fontId="2" fillId="0" borderId="0" xfId="0" applyFont="1" applyFill="1"/>
    <xf numFmtId="10" fontId="0" fillId="0" borderId="0" xfId="2" applyNumberFormat="1" applyFont="1"/>
    <xf numFmtId="10" fontId="0" fillId="0" borderId="1" xfId="2" applyNumberFormat="1" applyFont="1" applyBorder="1"/>
    <xf numFmtId="10" fontId="0" fillId="0" borderId="3" xfId="2" applyNumberFormat="1" applyFont="1" applyBorder="1"/>
    <xf numFmtId="10" fontId="0" fillId="14" borderId="0" xfId="2" applyNumberFormat="1" applyFont="1" applyFill="1"/>
    <xf numFmtId="10" fontId="0" fillId="14" borderId="1" xfId="2" applyNumberFormat="1" applyFont="1" applyFill="1" applyBorder="1"/>
    <xf numFmtId="164" fontId="0" fillId="14" borderId="0" xfId="1" applyNumberFormat="1" applyFont="1" applyFill="1"/>
    <xf numFmtId="10" fontId="0" fillId="14" borderId="3" xfId="2" applyNumberFormat="1" applyFont="1" applyFill="1" applyBorder="1"/>
    <xf numFmtId="164" fontId="0" fillId="14" borderId="0" xfId="1" applyNumberFormat="1" applyFont="1" applyFill="1" applyBorder="1"/>
    <xf numFmtId="164" fontId="0" fillId="14" borderId="2" xfId="1" applyNumberFormat="1" applyFont="1" applyFill="1" applyBorder="1"/>
    <xf numFmtId="164" fontId="0" fillId="14" borderId="1" xfId="1" applyNumberFormat="1" applyFont="1" applyFill="1" applyBorder="1"/>
    <xf numFmtId="43" fontId="0" fillId="14" borderId="0" xfId="1" applyNumberFormat="1" applyFont="1" applyFill="1"/>
    <xf numFmtId="43" fontId="0" fillId="14" borderId="1" xfId="1" applyNumberFormat="1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19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0" fontId="13" fillId="2" borderId="18" xfId="3" applyFont="1" applyFill="1" applyBorder="1" applyAlignment="1">
      <alignment horizontal="center" wrapText="1"/>
    </xf>
    <xf numFmtId="0" fontId="6" fillId="2" borderId="18" xfId="3" applyFont="1" applyFill="1" applyBorder="1" applyAlignment="1">
      <alignment horizontal="center"/>
    </xf>
    <xf numFmtId="0" fontId="6" fillId="2" borderId="17" xfId="3" applyFont="1" applyFill="1" applyBorder="1" applyAlignment="1">
      <alignment horizontal="center"/>
    </xf>
    <xf numFmtId="0" fontId="6" fillId="0" borderId="0" xfId="5" applyFont="1" applyFill="1" applyAlignment="1"/>
    <xf numFmtId="0" fontId="7" fillId="0" borderId="0" xfId="3" applyFill="1" applyAlignment="1"/>
    <xf numFmtId="0" fontId="14" fillId="0" borderId="0" xfId="6" applyFont="1" applyFill="1" applyAlignment="1"/>
    <xf numFmtId="0" fontId="17" fillId="0" borderId="0" xfId="6" applyFont="1" applyFill="1" applyAlignment="1"/>
    <xf numFmtId="0" fontId="11" fillId="2" borderId="16" xfId="3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center" vertical="center"/>
    </xf>
    <xf numFmtId="0" fontId="13" fillId="2" borderId="15" xfId="3" applyFont="1" applyFill="1" applyBorder="1" applyAlignment="1">
      <alignment horizontal="center" wrapText="1"/>
    </xf>
    <xf numFmtId="0" fontId="6" fillId="2" borderId="15" xfId="3" applyFont="1" applyFill="1" applyBorder="1" applyAlignment="1">
      <alignment horizontal="center"/>
    </xf>
    <xf numFmtId="0" fontId="6" fillId="2" borderId="14" xfId="3" applyFont="1" applyFill="1" applyBorder="1" applyAlignment="1">
      <alignment horizontal="center"/>
    </xf>
    <xf numFmtId="0" fontId="9" fillId="0" borderId="0" xfId="5" applyFont="1" applyFill="1" applyAlignment="1"/>
    <xf numFmtId="0" fontId="9" fillId="0" borderId="0" xfId="3" applyFont="1" applyFill="1" applyAlignment="1"/>
    <xf numFmtId="0" fontId="12" fillId="0" borderId="0" xfId="5" applyFont="1" applyFill="1" applyAlignment="1"/>
    <xf numFmtId="0" fontId="15" fillId="0" borderId="0" xfId="3" applyFont="1" applyFill="1" applyAlignment="1"/>
    <xf numFmtId="0" fontId="9" fillId="0" borderId="0" xfId="3" applyFont="1" applyFill="1" applyAlignment="1">
      <alignment wrapText="1"/>
    </xf>
    <xf numFmtId="0" fontId="7" fillId="0" borderId="32" xfId="3" applyFill="1" applyBorder="1" applyAlignment="1"/>
    <xf numFmtId="0" fontId="4" fillId="0" borderId="3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6" xfId="0" applyBorder="1" applyAlignment="1">
      <alignment horizontal="center"/>
    </xf>
    <xf numFmtId="0" fontId="37" fillId="2" borderId="33" xfId="0" applyFont="1" applyFill="1" applyBorder="1" applyAlignment="1">
      <alignment horizontal="center" vertical="center"/>
    </xf>
    <xf numFmtId="0" fontId="37" fillId="2" borderId="23" xfId="0" applyFont="1" applyFill="1" applyBorder="1" applyAlignment="1">
      <alignment horizontal="center" vertical="center"/>
    </xf>
    <xf numFmtId="0" fontId="37" fillId="2" borderId="34" xfId="0" applyFont="1" applyFill="1" applyBorder="1" applyAlignment="1">
      <alignment horizontal="center" vertical="center"/>
    </xf>
    <xf numFmtId="0" fontId="37" fillId="2" borderId="35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37" fillId="2" borderId="36" xfId="0" applyFont="1" applyFill="1" applyBorder="1" applyAlignment="1">
      <alignment horizontal="center" vertical="center"/>
    </xf>
  </cellXfs>
  <cellStyles count="39">
    <cellStyle name="amount" xfId="7"/>
    <cellStyle name="Blank" xfId="8"/>
    <cellStyle name="Body text" xfId="9"/>
    <cellStyle name="Comma" xfId="1" builtinId="3"/>
    <cellStyle name="Comma 2" xfId="4"/>
    <cellStyle name="Comma0" xfId="10"/>
    <cellStyle name="Currency0" xfId="11"/>
    <cellStyle name="DarkBlueOutline" xfId="12"/>
    <cellStyle name="DarkBlueOutlineYellow" xfId="13"/>
    <cellStyle name="Date" xfId="14"/>
    <cellStyle name="Dezimal [0]_Compiling Utility Macros" xfId="15"/>
    <cellStyle name="Dezimal_Compiling Utility Macros" xfId="16"/>
    <cellStyle name="Fixed" xfId="17"/>
    <cellStyle name="GRAY" xfId="18"/>
    <cellStyle name="Gross Margin" xfId="19"/>
    <cellStyle name="header" xfId="20"/>
    <cellStyle name="Header Total" xfId="21"/>
    <cellStyle name="Header1" xfId="22"/>
    <cellStyle name="Header2" xfId="23"/>
    <cellStyle name="Header3" xfId="24"/>
    <cellStyle name="Level 2 Total" xfId="25"/>
    <cellStyle name="Major Total" xfId="26"/>
    <cellStyle name="NonPrint_TemTitle" xfId="27"/>
    <cellStyle name="Normal" xfId="0" builtinId="0"/>
    <cellStyle name="Normal 2" xfId="3"/>
    <cellStyle name="Normal_ROE" xfId="6"/>
    <cellStyle name="Normal_ROE_1" xfId="28"/>
    <cellStyle name="Normal_Sheet10" xfId="5"/>
    <cellStyle name="NormalRed" xfId="29"/>
    <cellStyle name="Percent" xfId="2" builtinId="5"/>
    <cellStyle name="Percent.0" xfId="30"/>
    <cellStyle name="Percent.00" xfId="31"/>
    <cellStyle name="RED POSTED" xfId="32"/>
    <cellStyle name="Standard_Anpassen der Amortisation" xfId="33"/>
    <cellStyle name="Text_simple" xfId="34"/>
    <cellStyle name="TmsRmn10BlueItalic" xfId="35"/>
    <cellStyle name="TmsRmn10Bold" xfId="36"/>
    <cellStyle name="Währung [0]_Compiling Utility Macros" xfId="37"/>
    <cellStyle name="Währung_Compiling Utility Macros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I33" sqref="I33"/>
    </sheetView>
  </sheetViews>
  <sheetFormatPr defaultRowHeight="15"/>
  <cols>
    <col min="1" max="1" width="60.42578125" bestFit="1" customWidth="1"/>
    <col min="2" max="2" width="11.5703125" bestFit="1" customWidth="1"/>
    <col min="3" max="4" width="9.28515625" bestFit="1" customWidth="1"/>
  </cols>
  <sheetData>
    <row r="1" spans="1:7" s="1" customFormat="1" ht="12" customHeight="1">
      <c r="A1" s="7"/>
      <c r="B1" s="215" t="s">
        <v>41</v>
      </c>
      <c r="C1" s="215"/>
      <c r="D1" s="215"/>
      <c r="E1" s="6"/>
      <c r="F1" s="6"/>
      <c r="G1" s="6"/>
    </row>
    <row r="2" spans="1:7" s="1" customFormat="1" ht="12">
      <c r="A2" s="7" t="s">
        <v>42</v>
      </c>
      <c r="B2" s="215"/>
      <c r="C2" s="215"/>
      <c r="D2" s="215"/>
      <c r="E2" s="4"/>
      <c r="F2" s="4"/>
      <c r="G2" s="4"/>
    </row>
    <row r="3" spans="1:7" s="1" customFormat="1" ht="12">
      <c r="A3" s="7"/>
      <c r="B3" s="216"/>
      <c r="C3" s="216"/>
      <c r="D3" s="216"/>
      <c r="E3" s="4"/>
      <c r="F3" s="4"/>
      <c r="G3" s="4"/>
    </row>
    <row r="4" spans="1:7" s="1" customFormat="1" ht="12.75" thickBot="1">
      <c r="A4" s="9" t="s">
        <v>47</v>
      </c>
      <c r="B4" s="10">
        <v>2010</v>
      </c>
      <c r="C4" s="10">
        <v>2009</v>
      </c>
      <c r="D4" s="10">
        <v>2008</v>
      </c>
    </row>
    <row r="5" spans="1:7">
      <c r="A5" s="21" t="s">
        <v>49</v>
      </c>
      <c r="B5" s="32">
        <v>60812</v>
      </c>
      <c r="C5" s="32">
        <v>65068</v>
      </c>
      <c r="D5" s="32">
        <v>69100</v>
      </c>
    </row>
    <row r="6" spans="1:7">
      <c r="A6" s="21" t="s">
        <v>50</v>
      </c>
      <c r="B6" s="32">
        <v>39625</v>
      </c>
      <c r="C6" s="32">
        <v>38709</v>
      </c>
      <c r="D6" s="32">
        <v>43669</v>
      </c>
    </row>
    <row r="7" spans="1:7">
      <c r="A7" s="21" t="s">
        <v>53</v>
      </c>
      <c r="B7" s="32">
        <v>1151</v>
      </c>
      <c r="C7" s="32">
        <v>1006</v>
      </c>
      <c r="D7" s="32">
        <v>1586</v>
      </c>
    </row>
    <row r="8" spans="1:7">
      <c r="A8" s="21" t="s">
        <v>51</v>
      </c>
      <c r="B8" s="32">
        <v>0</v>
      </c>
      <c r="C8" s="32">
        <v>0</v>
      </c>
      <c r="D8" s="32">
        <v>0</v>
      </c>
    </row>
    <row r="9" spans="1:7">
      <c r="A9" s="21" t="s">
        <v>52</v>
      </c>
      <c r="B9" s="32">
        <v>48623</v>
      </c>
      <c r="C9" s="32">
        <v>52000</v>
      </c>
      <c r="D9" s="32">
        <v>68160</v>
      </c>
    </row>
    <row r="10" spans="1:7" ht="15.75" thickBot="1">
      <c r="A10" s="25" t="s">
        <v>54</v>
      </c>
      <c r="B10" s="33">
        <f>SUM(B5:B9)</f>
        <v>150211</v>
      </c>
      <c r="C10" s="33">
        <f t="shared" ref="C10:D10" si="0">SUM(C5:C9)</f>
        <v>156783</v>
      </c>
      <c r="D10" s="33">
        <f t="shared" si="0"/>
        <v>182515</v>
      </c>
    </row>
    <row r="11" spans="1:7">
      <c r="A11" s="28" t="s">
        <v>55</v>
      </c>
      <c r="B11" s="32"/>
      <c r="C11" s="32"/>
      <c r="D11" s="32"/>
    </row>
    <row r="12" spans="1:7">
      <c r="A12" s="23" t="s">
        <v>56</v>
      </c>
      <c r="B12" s="32">
        <v>46005</v>
      </c>
      <c r="C12" s="32">
        <v>50580</v>
      </c>
      <c r="D12" s="32">
        <v>54602</v>
      </c>
    </row>
    <row r="13" spans="1:7">
      <c r="A13" s="23" t="s">
        <v>57</v>
      </c>
      <c r="B13" s="32">
        <v>25708</v>
      </c>
      <c r="C13" s="32">
        <v>25341</v>
      </c>
      <c r="D13" s="32">
        <v>29170</v>
      </c>
    </row>
    <row r="14" spans="1:7">
      <c r="A14" s="23" t="s">
        <v>58</v>
      </c>
      <c r="B14" s="32">
        <v>15983</v>
      </c>
      <c r="C14" s="32">
        <v>18769</v>
      </c>
      <c r="D14" s="32">
        <v>26209</v>
      </c>
    </row>
    <row r="15" spans="1:7">
      <c r="A15" s="23" t="s">
        <v>59</v>
      </c>
      <c r="B15" s="32">
        <v>3012</v>
      </c>
      <c r="C15" s="32">
        <v>3017</v>
      </c>
      <c r="D15" s="32">
        <v>3213</v>
      </c>
    </row>
    <row r="16" spans="1:7">
      <c r="A16" s="23" t="s">
        <v>60</v>
      </c>
      <c r="B16" s="32">
        <v>7191</v>
      </c>
      <c r="C16" s="32">
        <v>10928</v>
      </c>
      <c r="D16" s="32">
        <v>7518</v>
      </c>
    </row>
    <row r="17" spans="1:4">
      <c r="A17" s="23" t="s">
        <v>61</v>
      </c>
      <c r="B17" s="32">
        <v>38104</v>
      </c>
      <c r="C17" s="32">
        <v>37804</v>
      </c>
      <c r="D17" s="32">
        <v>42021</v>
      </c>
    </row>
    <row r="18" spans="1:4">
      <c r="A18" s="23" t="s">
        <v>78</v>
      </c>
      <c r="B18" s="32">
        <v>0</v>
      </c>
      <c r="C18" s="32">
        <v>0</v>
      </c>
      <c r="D18" s="32">
        <v>641</v>
      </c>
    </row>
    <row r="19" spans="1:4">
      <c r="A19" s="26" t="s">
        <v>62</v>
      </c>
      <c r="B19" s="34">
        <f>SUM(B12:B18)</f>
        <v>136003</v>
      </c>
      <c r="C19" s="34">
        <f>SUM(C12:C18)</f>
        <v>146439</v>
      </c>
      <c r="D19" s="34">
        <f>SUM(D12:D18)</f>
        <v>163374</v>
      </c>
    </row>
    <row r="20" spans="1:4">
      <c r="A20" s="29" t="s">
        <v>63</v>
      </c>
      <c r="B20" s="35">
        <v>14208</v>
      </c>
      <c r="C20" s="32">
        <v>10344</v>
      </c>
      <c r="D20" s="32">
        <v>19141</v>
      </c>
    </row>
    <row r="21" spans="1:4">
      <c r="A21" s="27" t="s">
        <v>64</v>
      </c>
      <c r="B21" s="36">
        <v>-1050</v>
      </c>
      <c r="C21" s="36">
        <v>1090</v>
      </c>
      <c r="D21" s="36">
        <v>-1052</v>
      </c>
    </row>
    <row r="22" spans="1:4">
      <c r="A22" s="29" t="s">
        <v>65</v>
      </c>
      <c r="B22" s="35">
        <v>13158</v>
      </c>
      <c r="C22" s="32">
        <v>11434</v>
      </c>
      <c r="D22" s="32">
        <v>18089</v>
      </c>
    </row>
    <row r="23" spans="1:4">
      <c r="A23" s="27" t="s">
        <v>66</v>
      </c>
      <c r="B23" s="36">
        <v>-979</v>
      </c>
      <c r="C23" s="36">
        <v>-193</v>
      </c>
      <c r="D23" s="36">
        <v>-679</v>
      </c>
    </row>
    <row r="24" spans="1:4">
      <c r="A24" s="29" t="s">
        <v>67</v>
      </c>
      <c r="B24" s="35">
        <v>12179</v>
      </c>
      <c r="C24" s="32">
        <v>11241</v>
      </c>
      <c r="D24" s="32">
        <v>18051</v>
      </c>
    </row>
    <row r="25" spans="1:4">
      <c r="A25" s="27" t="s">
        <v>68</v>
      </c>
      <c r="B25" s="36">
        <v>535</v>
      </c>
      <c r="C25" s="36">
        <v>216</v>
      </c>
      <c r="D25" s="36">
        <v>641</v>
      </c>
    </row>
    <row r="26" spans="1:4">
      <c r="A26" s="29" t="s">
        <v>69</v>
      </c>
      <c r="B26" s="35">
        <v>11644</v>
      </c>
      <c r="C26" s="32">
        <v>11025</v>
      </c>
      <c r="D26" s="32">
        <v>17410</v>
      </c>
    </row>
    <row r="27" spans="1:4">
      <c r="A27" s="22" t="s">
        <v>70</v>
      </c>
      <c r="B27" s="35">
        <v>-300</v>
      </c>
      <c r="C27" s="32">
        <v>-300</v>
      </c>
      <c r="D27" s="32">
        <v>-75</v>
      </c>
    </row>
    <row r="28" spans="1:4" ht="15.75" thickBot="1">
      <c r="A28" s="30" t="s">
        <v>71</v>
      </c>
      <c r="B28" s="33">
        <f>SUM(B26:B27)</f>
        <v>11344</v>
      </c>
      <c r="C28" s="33">
        <f t="shared" ref="C28:D28" si="1">SUM(C26:C27)</f>
        <v>10725</v>
      </c>
      <c r="D28" s="33">
        <f t="shared" si="1"/>
        <v>17335</v>
      </c>
    </row>
    <row r="29" spans="1:4">
      <c r="A29" s="22" t="s">
        <v>72</v>
      </c>
      <c r="B29" s="32"/>
      <c r="C29" s="32"/>
      <c r="D29" s="32"/>
    </row>
    <row r="30" spans="1:4">
      <c r="A30" s="23" t="s">
        <v>65</v>
      </c>
      <c r="B30" s="32">
        <v>12623</v>
      </c>
      <c r="C30" s="32">
        <v>11218</v>
      </c>
      <c r="D30" s="32">
        <v>18089</v>
      </c>
    </row>
    <row r="31" spans="1:4">
      <c r="A31" s="23" t="s">
        <v>73</v>
      </c>
      <c r="B31" s="32">
        <v>-979</v>
      </c>
      <c r="C31" s="32">
        <v>-193</v>
      </c>
      <c r="D31" s="32">
        <v>-679</v>
      </c>
    </row>
    <row r="32" spans="1:4" ht="15.75" thickBot="1">
      <c r="A32" s="31" t="s">
        <v>69</v>
      </c>
      <c r="B32" s="33">
        <f>SUM(B30:B31)</f>
        <v>11644</v>
      </c>
      <c r="C32" s="33">
        <f>SUM(C30:C31)</f>
        <v>11025</v>
      </c>
      <c r="D32" s="33">
        <f>SUM(D30:D31)</f>
        <v>17410</v>
      </c>
    </row>
    <row r="33" spans="1:4">
      <c r="A33" s="22" t="s">
        <v>74</v>
      </c>
      <c r="B33" s="32"/>
      <c r="C33" s="32"/>
      <c r="D33" s="32"/>
    </row>
    <row r="34" spans="1:4">
      <c r="A34" s="23" t="s">
        <v>65</v>
      </c>
      <c r="B34" s="32"/>
      <c r="C34" s="32"/>
      <c r="D34" s="32"/>
    </row>
    <row r="35" spans="1:4">
      <c r="A35" s="24" t="s">
        <v>75</v>
      </c>
      <c r="B35" s="37">
        <v>1.1499999999999999</v>
      </c>
      <c r="C35" s="37">
        <v>1.03</v>
      </c>
      <c r="D35" s="37">
        <v>1.78</v>
      </c>
    </row>
    <row r="36" spans="1:4">
      <c r="A36" s="24" t="s">
        <v>76</v>
      </c>
      <c r="B36" s="37">
        <v>1.1499999999999999</v>
      </c>
      <c r="C36" s="37">
        <v>1.03</v>
      </c>
      <c r="D36" s="37">
        <v>1.79</v>
      </c>
    </row>
    <row r="37" spans="1:4">
      <c r="A37" s="23" t="s">
        <v>48</v>
      </c>
      <c r="B37" s="37"/>
      <c r="C37" s="37"/>
      <c r="D37" s="37"/>
    </row>
    <row r="38" spans="1:4">
      <c r="A38" s="24" t="s">
        <v>75</v>
      </c>
      <c r="B38" s="37">
        <v>1.06</v>
      </c>
      <c r="C38" s="37">
        <v>1.01</v>
      </c>
      <c r="D38" s="37">
        <v>1.72</v>
      </c>
    </row>
    <row r="39" spans="1:4">
      <c r="A39" s="24" t="s">
        <v>76</v>
      </c>
      <c r="B39" s="37">
        <v>1.06</v>
      </c>
      <c r="C39" s="37">
        <v>1.01</v>
      </c>
      <c r="D39" s="37">
        <v>1.72</v>
      </c>
    </row>
    <row r="40" spans="1:4" ht="15.75" thickBot="1">
      <c r="A40" s="31" t="s">
        <v>77</v>
      </c>
      <c r="B40" s="38">
        <v>0.46</v>
      </c>
      <c r="C40" s="38">
        <v>0.61</v>
      </c>
      <c r="D40" s="38">
        <v>1.24</v>
      </c>
    </row>
  </sheetData>
  <mergeCells count="1">
    <mergeCell ref="B1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7"/>
  <sheetViews>
    <sheetView workbookViewId="0">
      <selection activeCell="I33" sqref="I33"/>
    </sheetView>
  </sheetViews>
  <sheetFormatPr defaultRowHeight="15"/>
  <cols>
    <col min="2" max="2" width="14.140625" customWidth="1"/>
    <col min="4" max="4" width="6.5703125" customWidth="1"/>
    <col min="6" max="6" width="12.7109375" customWidth="1"/>
    <col min="7" max="7" width="11.85546875" customWidth="1"/>
    <col min="10" max="10" width="13.5703125" customWidth="1"/>
    <col min="11" max="11" width="13.85546875" customWidth="1"/>
  </cols>
  <sheetData>
    <row r="1" spans="1:11">
      <c r="A1" s="240">
        <v>2010</v>
      </c>
      <c r="B1" s="241"/>
      <c r="C1" s="242"/>
      <c r="E1" s="240">
        <v>2009</v>
      </c>
      <c r="F1" s="241"/>
      <c r="G1" s="242"/>
      <c r="I1" s="240">
        <v>2008</v>
      </c>
      <c r="J1" s="241"/>
      <c r="K1" s="242"/>
    </row>
    <row r="2" spans="1:11" ht="15.75" thickBot="1">
      <c r="A2" s="243"/>
      <c r="B2" s="244"/>
      <c r="C2" s="245"/>
      <c r="E2" s="243"/>
      <c r="F2" s="244"/>
      <c r="G2" s="245"/>
      <c r="I2" s="243"/>
      <c r="J2" s="244"/>
      <c r="K2" s="245"/>
    </row>
    <row r="3" spans="1:11">
      <c r="A3" s="174"/>
      <c r="B3" s="175"/>
      <c r="C3" s="176"/>
      <c r="E3" s="174"/>
      <c r="F3" s="175"/>
      <c r="G3" s="176"/>
      <c r="I3" s="174"/>
      <c r="J3" s="175"/>
      <c r="K3" s="176"/>
    </row>
    <row r="4" spans="1:11">
      <c r="A4" s="177" t="s">
        <v>86</v>
      </c>
      <c r="B4" s="178"/>
      <c r="C4" s="179">
        <f>'Income Statement'!B5+'Income Statement'!B6</f>
        <v>100437</v>
      </c>
      <c r="D4" s="45"/>
      <c r="E4" s="177" t="s">
        <v>86</v>
      </c>
      <c r="F4" s="178"/>
      <c r="G4" s="179">
        <f>'Income Statement'!C5+'Income Statement'!C6</f>
        <v>103777</v>
      </c>
      <c r="H4" s="45"/>
      <c r="I4" s="177" t="s">
        <v>86</v>
      </c>
      <c r="J4" s="178"/>
      <c r="K4" s="179">
        <f>'Income Statement'!D5+'Income Statement'!D6</f>
        <v>112769</v>
      </c>
    </row>
    <row r="5" spans="1:11">
      <c r="A5" s="177" t="s">
        <v>87</v>
      </c>
      <c r="B5" s="178"/>
      <c r="C5" s="179">
        <f>'Income Statement'!B24</f>
        <v>12179</v>
      </c>
      <c r="D5" s="45"/>
      <c r="E5" s="177" t="s">
        <v>87</v>
      </c>
      <c r="F5" s="178"/>
      <c r="G5" s="179">
        <f>'Income Statement'!C24</f>
        <v>11241</v>
      </c>
      <c r="H5" s="45"/>
      <c r="I5" s="177" t="s">
        <v>87</v>
      </c>
      <c r="J5" s="178"/>
      <c r="K5" s="179">
        <f>'Income Statement'!D24</f>
        <v>18051</v>
      </c>
    </row>
    <row r="6" spans="1:11">
      <c r="A6" s="177" t="s">
        <v>88</v>
      </c>
      <c r="B6" s="178"/>
      <c r="C6" s="179">
        <f>'Balance Sheet'!B20</f>
        <v>751216</v>
      </c>
      <c r="D6" s="45"/>
      <c r="E6" s="177" t="s">
        <v>88</v>
      </c>
      <c r="F6" s="178"/>
      <c r="G6" s="179">
        <f>'Balance Sheet'!C20</f>
        <v>781818</v>
      </c>
      <c r="H6" s="45"/>
      <c r="I6" s="177" t="s">
        <v>88</v>
      </c>
      <c r="J6" s="178"/>
      <c r="K6" s="179">
        <f>'Balance Sheet'!D20</f>
        <v>797769</v>
      </c>
    </row>
    <row r="7" spans="1:11">
      <c r="A7" s="177" t="s">
        <v>79</v>
      </c>
      <c r="B7" s="178"/>
      <c r="C7" s="180">
        <f>'Balance Sheet'!B38/'Balance Sheet'!B20</f>
        <v>0.83467072053843372</v>
      </c>
      <c r="D7" s="45"/>
      <c r="E7" s="177" t="s">
        <v>79</v>
      </c>
      <c r="F7" s="178"/>
      <c r="G7" s="180">
        <f>'Balance Sheet'!C38/'Balance Sheet'!C20</f>
        <v>0.83994228835867168</v>
      </c>
      <c r="H7" s="45"/>
      <c r="I7" s="177" t="s">
        <v>79</v>
      </c>
      <c r="J7" s="178"/>
      <c r="K7" s="180">
        <f>'Balance Sheet'!D38/'Balance Sheet'!D20</f>
        <v>0.85758784811142075</v>
      </c>
    </row>
    <row r="8" spans="1:11" ht="15.75" thickBot="1">
      <c r="A8" s="174"/>
      <c r="B8" s="175"/>
      <c r="C8" s="176"/>
      <c r="E8" s="174"/>
      <c r="F8" s="175"/>
      <c r="G8" s="176"/>
      <c r="I8" s="174"/>
      <c r="J8" s="175"/>
      <c r="K8" s="176"/>
    </row>
    <row r="9" spans="1:11" ht="15.75" thickBot="1">
      <c r="A9" s="39" t="s">
        <v>80</v>
      </c>
      <c r="B9" s="40"/>
      <c r="C9" s="41">
        <f>C5/C4</f>
        <v>0.1212600933918775</v>
      </c>
      <c r="E9" s="39" t="s">
        <v>80</v>
      </c>
      <c r="F9" s="40"/>
      <c r="G9" s="41">
        <f>G5/G4</f>
        <v>0.10831879896316139</v>
      </c>
      <c r="I9" s="39" t="s">
        <v>80</v>
      </c>
      <c r="J9" s="40"/>
      <c r="K9" s="41">
        <f>K5/K4</f>
        <v>0.16007058677473418</v>
      </c>
    </row>
    <row r="10" spans="1:11">
      <c r="A10" s="174"/>
      <c r="B10" s="175"/>
      <c r="C10" s="176"/>
      <c r="E10" s="174"/>
      <c r="F10" s="175"/>
      <c r="G10" s="176"/>
      <c r="I10" s="174"/>
      <c r="J10" s="175"/>
      <c r="K10" s="176"/>
    </row>
    <row r="11" spans="1:11">
      <c r="A11" s="181"/>
      <c r="B11" s="182"/>
      <c r="C11" s="183"/>
      <c r="D11" s="44"/>
      <c r="E11" s="181"/>
      <c r="F11" s="182"/>
      <c r="G11" s="183"/>
      <c r="H11" s="44"/>
      <c r="I11" s="181"/>
      <c r="J11" s="182"/>
      <c r="K11" s="183"/>
    </row>
    <row r="12" spans="1:11">
      <c r="A12" s="174"/>
      <c r="B12" s="175"/>
      <c r="C12" s="176"/>
      <c r="E12" s="174"/>
      <c r="F12" s="175"/>
      <c r="G12" s="176"/>
      <c r="I12" s="174"/>
      <c r="J12" s="175"/>
      <c r="K12" s="176"/>
    </row>
    <row r="13" spans="1:11">
      <c r="A13" s="177" t="s">
        <v>86</v>
      </c>
      <c r="B13" s="178"/>
      <c r="C13" s="179">
        <f>'Income Statement'!B5+'Income Statement'!B6</f>
        <v>100437</v>
      </c>
      <c r="D13" s="45"/>
      <c r="E13" s="177" t="s">
        <v>86</v>
      </c>
      <c r="F13" s="178"/>
      <c r="G13" s="179">
        <f>'Income Statement'!C5+'Income Statement'!C6</f>
        <v>103777</v>
      </c>
      <c r="H13" s="45"/>
      <c r="I13" s="177" t="s">
        <v>86</v>
      </c>
      <c r="J13" s="178"/>
      <c r="K13" s="179">
        <f>'Income Statement'!D5+'Income Statement'!D6</f>
        <v>112769</v>
      </c>
    </row>
    <row r="14" spans="1:11">
      <c r="A14" s="177" t="s">
        <v>87</v>
      </c>
      <c r="B14" s="178"/>
      <c r="C14" s="179">
        <f>'Income Statement'!B24</f>
        <v>12179</v>
      </c>
      <c r="D14" s="45"/>
      <c r="E14" s="177" t="s">
        <v>87</v>
      </c>
      <c r="F14" s="178"/>
      <c r="G14" s="179">
        <f>'Income Statement'!C24</f>
        <v>11241</v>
      </c>
      <c r="H14" s="45"/>
      <c r="I14" s="177" t="s">
        <v>87</v>
      </c>
      <c r="J14" s="178"/>
      <c r="K14" s="179">
        <f>'Income Statement'!D24</f>
        <v>18051</v>
      </c>
    </row>
    <row r="15" spans="1:11">
      <c r="A15" s="177" t="s">
        <v>88</v>
      </c>
      <c r="B15" s="178"/>
      <c r="C15" s="179">
        <f>'Balance Sheet'!B20</f>
        <v>751216</v>
      </c>
      <c r="D15" s="45"/>
      <c r="E15" s="177" t="s">
        <v>88</v>
      </c>
      <c r="F15" s="178"/>
      <c r="G15" s="179">
        <f>'Balance Sheet'!C20</f>
        <v>781818</v>
      </c>
      <c r="H15" s="45"/>
      <c r="I15" s="177" t="s">
        <v>88</v>
      </c>
      <c r="J15" s="178"/>
      <c r="K15" s="179">
        <f>'Balance Sheet'!D20</f>
        <v>797769</v>
      </c>
    </row>
    <row r="16" spans="1:11">
      <c r="A16" s="177" t="s">
        <v>79</v>
      </c>
      <c r="B16" s="178"/>
      <c r="C16" s="180">
        <f>'Balance Sheet'!B38/'Balance Sheet'!B20</f>
        <v>0.83467072053843372</v>
      </c>
      <c r="D16" s="45"/>
      <c r="E16" s="177" t="s">
        <v>79</v>
      </c>
      <c r="F16" s="178"/>
      <c r="G16" s="180">
        <f>'Balance Sheet'!C38/'Balance Sheet'!C20</f>
        <v>0.83994228835867168</v>
      </c>
      <c r="H16" s="45"/>
      <c r="I16" s="177" t="s">
        <v>79</v>
      </c>
      <c r="J16" s="178"/>
      <c r="K16" s="180">
        <f>'Balance Sheet'!D38/'Balance Sheet'!D20</f>
        <v>0.85758784811142075</v>
      </c>
    </row>
    <row r="17" spans="1:11" ht="15.75" thickBot="1">
      <c r="A17" s="174"/>
      <c r="B17" s="175"/>
      <c r="C17" s="176"/>
      <c r="E17" s="174"/>
      <c r="F17" s="175"/>
      <c r="G17" s="176"/>
      <c r="I17" s="174"/>
      <c r="J17" s="175"/>
      <c r="K17" s="176"/>
    </row>
    <row r="18" spans="1:11" ht="15.75" thickBot="1">
      <c r="A18" s="39" t="s">
        <v>81</v>
      </c>
      <c r="B18" s="40"/>
      <c r="C18" s="41">
        <f>C14/C15</f>
        <v>1.6212380992950096E-2</v>
      </c>
      <c r="E18" s="39" t="s">
        <v>81</v>
      </c>
      <c r="F18" s="40"/>
      <c r="G18" s="41">
        <f>G14/G15</f>
        <v>1.437802659954107E-2</v>
      </c>
      <c r="I18" s="39" t="s">
        <v>81</v>
      </c>
      <c r="J18" s="40"/>
      <c r="K18" s="41">
        <f>K14/K15</f>
        <v>2.2626850629693558E-2</v>
      </c>
    </row>
    <row r="19" spans="1:11">
      <c r="A19" s="174"/>
      <c r="B19" s="175"/>
      <c r="C19" s="176"/>
      <c r="E19" s="174"/>
      <c r="F19" s="175"/>
      <c r="G19" s="176"/>
      <c r="I19" s="174"/>
      <c r="J19" s="175"/>
      <c r="K19" s="176"/>
    </row>
    <row r="20" spans="1:11">
      <c r="A20" s="181"/>
      <c r="B20" s="182"/>
      <c r="C20" s="183"/>
      <c r="D20" s="44"/>
      <c r="E20" s="181"/>
      <c r="F20" s="182"/>
      <c r="G20" s="183"/>
      <c r="H20" s="44"/>
      <c r="I20" s="181"/>
      <c r="J20" s="182"/>
      <c r="K20" s="183"/>
    </row>
    <row r="21" spans="1:11">
      <c r="A21" s="174"/>
      <c r="B21" s="175"/>
      <c r="C21" s="176"/>
      <c r="E21" s="174"/>
      <c r="F21" s="175"/>
      <c r="G21" s="176"/>
      <c r="I21" s="174"/>
      <c r="J21" s="175"/>
      <c r="K21" s="176"/>
    </row>
    <row r="22" spans="1:11">
      <c r="A22" s="177" t="s">
        <v>86</v>
      </c>
      <c r="B22" s="178"/>
      <c r="C22" s="179">
        <f>'Income Statement'!B5+'Income Statement'!B6</f>
        <v>100437</v>
      </c>
      <c r="D22" s="45"/>
      <c r="E22" s="177" t="s">
        <v>86</v>
      </c>
      <c r="F22" s="178"/>
      <c r="G22" s="179">
        <f>'Income Statement'!C5+'Income Statement'!C6</f>
        <v>103777</v>
      </c>
      <c r="H22" s="45"/>
      <c r="I22" s="177" t="s">
        <v>86</v>
      </c>
      <c r="J22" s="178"/>
      <c r="K22" s="179">
        <f>'Income Statement'!D5+'Income Statement'!D6</f>
        <v>112769</v>
      </c>
    </row>
    <row r="23" spans="1:11">
      <c r="A23" s="177" t="s">
        <v>87</v>
      </c>
      <c r="B23" s="178"/>
      <c r="C23" s="179">
        <f>'Income Statement'!B24</f>
        <v>12179</v>
      </c>
      <c r="D23" s="45"/>
      <c r="E23" s="177" t="s">
        <v>87</v>
      </c>
      <c r="F23" s="178"/>
      <c r="G23" s="179">
        <f>'Income Statement'!C24</f>
        <v>11241</v>
      </c>
      <c r="H23" s="45"/>
      <c r="I23" s="177" t="s">
        <v>87</v>
      </c>
      <c r="J23" s="178"/>
      <c r="K23" s="179">
        <f>'Income Statement'!D24</f>
        <v>18051</v>
      </c>
    </row>
    <row r="24" spans="1:11">
      <c r="A24" s="177" t="s">
        <v>88</v>
      </c>
      <c r="B24" s="178"/>
      <c r="C24" s="179">
        <f>'Balance Sheet'!B20</f>
        <v>751216</v>
      </c>
      <c r="D24" s="45"/>
      <c r="E24" s="177" t="s">
        <v>88</v>
      </c>
      <c r="F24" s="178"/>
      <c r="G24" s="179">
        <f>'Balance Sheet'!C20</f>
        <v>781818</v>
      </c>
      <c r="H24" s="45"/>
      <c r="I24" s="177" t="s">
        <v>88</v>
      </c>
      <c r="J24" s="178"/>
      <c r="K24" s="179">
        <f>'Balance Sheet'!D20</f>
        <v>797769</v>
      </c>
    </row>
    <row r="25" spans="1:11">
      <c r="A25" s="177" t="s">
        <v>79</v>
      </c>
      <c r="B25" s="178"/>
      <c r="C25" s="180">
        <f>'Balance Sheet'!B38/'Balance Sheet'!B20</f>
        <v>0.83467072053843372</v>
      </c>
      <c r="D25" s="45"/>
      <c r="E25" s="177" t="s">
        <v>79</v>
      </c>
      <c r="F25" s="178"/>
      <c r="G25" s="180">
        <f>'Balance Sheet'!C38/'Balance Sheet'!C20</f>
        <v>0.83994228835867168</v>
      </c>
      <c r="H25" s="45"/>
      <c r="I25" s="177" t="s">
        <v>79</v>
      </c>
      <c r="J25" s="178"/>
      <c r="K25" s="180">
        <f>'Balance Sheet'!D38/'Balance Sheet'!D20</f>
        <v>0.85758784811142075</v>
      </c>
    </row>
    <row r="26" spans="1:11" ht="15.75" thickBot="1">
      <c r="A26" s="174"/>
      <c r="B26" s="175"/>
      <c r="C26" s="176"/>
      <c r="E26" s="174"/>
      <c r="F26" s="175"/>
      <c r="G26" s="176"/>
      <c r="I26" s="174"/>
      <c r="J26" s="175"/>
      <c r="K26" s="176"/>
    </row>
    <row r="27" spans="1:11" ht="15.75" thickBot="1">
      <c r="A27" s="39" t="s">
        <v>82</v>
      </c>
      <c r="B27" s="40"/>
      <c r="C27" s="41">
        <f>(C23/(C24*C25))</f>
        <v>1.9423684806496783E-2</v>
      </c>
      <c r="E27" s="39" t="s">
        <v>82</v>
      </c>
      <c r="F27" s="40"/>
      <c r="G27" s="41">
        <f>(G23/(G24*G25))</f>
        <v>1.7117874404963134E-2</v>
      </c>
      <c r="I27" s="39" t="s">
        <v>82</v>
      </c>
      <c r="J27" s="40"/>
      <c r="K27" s="41">
        <f>(K23/(K24*K25))</f>
        <v>2.6384294832911159E-2</v>
      </c>
    </row>
    <row r="28" spans="1:11">
      <c r="A28" s="184"/>
      <c r="B28" s="43"/>
      <c r="C28" s="185"/>
      <c r="E28" s="184"/>
      <c r="F28" s="43"/>
      <c r="G28" s="185"/>
      <c r="I28" s="184"/>
      <c r="J28" s="43"/>
      <c r="K28" s="185"/>
    </row>
    <row r="29" spans="1:11">
      <c r="A29" s="174"/>
      <c r="B29" s="175"/>
      <c r="C29" s="176"/>
      <c r="E29" s="174"/>
      <c r="F29" s="175"/>
      <c r="G29" s="176"/>
      <c r="I29" s="174"/>
      <c r="J29" s="175"/>
      <c r="K29" s="176"/>
    </row>
    <row r="30" spans="1:11">
      <c r="A30" s="174"/>
      <c r="B30" s="175"/>
      <c r="C30" s="176"/>
      <c r="E30" s="174"/>
      <c r="F30" s="175"/>
      <c r="G30" s="176"/>
      <c r="I30" s="174"/>
      <c r="J30" s="175"/>
      <c r="K30" s="176"/>
    </row>
    <row r="31" spans="1:11" ht="15.75" thickBot="1">
      <c r="A31" s="237" t="s">
        <v>83</v>
      </c>
      <c r="B31" s="238"/>
      <c r="C31" s="239"/>
      <c r="E31" s="237" t="s">
        <v>83</v>
      </c>
      <c r="F31" s="238"/>
      <c r="G31" s="239"/>
      <c r="I31" s="237" t="s">
        <v>83</v>
      </c>
      <c r="J31" s="238"/>
      <c r="K31" s="239"/>
    </row>
    <row r="32" spans="1:11">
      <c r="A32" s="174"/>
      <c r="B32" s="175"/>
      <c r="C32" s="176"/>
      <c r="E32" s="174"/>
      <c r="F32" s="175"/>
      <c r="G32" s="176"/>
      <c r="I32" s="174"/>
      <c r="J32" s="175"/>
      <c r="K32" s="176"/>
    </row>
    <row r="33" spans="1:11">
      <c r="A33" s="177" t="s">
        <v>80</v>
      </c>
      <c r="B33" s="178"/>
      <c r="C33" s="186">
        <f>C9</f>
        <v>0.1212600933918775</v>
      </c>
      <c r="D33" s="45"/>
      <c r="E33" s="177" t="s">
        <v>80</v>
      </c>
      <c r="F33" s="178"/>
      <c r="G33" s="186">
        <f>G9</f>
        <v>0.10831879896316139</v>
      </c>
      <c r="H33" s="45"/>
      <c r="I33" s="177" t="s">
        <v>80</v>
      </c>
      <c r="J33" s="178"/>
      <c r="K33" s="186">
        <f>K9</f>
        <v>0.16007058677473418</v>
      </c>
    </row>
    <row r="34" spans="1:11">
      <c r="A34" s="177" t="s">
        <v>84</v>
      </c>
      <c r="B34" s="178"/>
      <c r="C34" s="187">
        <f>C4/C6</f>
        <v>0.13369922898340825</v>
      </c>
      <c r="D34" s="45"/>
      <c r="E34" s="177" t="s">
        <v>84</v>
      </c>
      <c r="F34" s="178"/>
      <c r="G34" s="187">
        <f>G4/G6</f>
        <v>0.13273805412512887</v>
      </c>
      <c r="H34" s="45"/>
      <c r="I34" s="177" t="s">
        <v>84</v>
      </c>
      <c r="J34" s="178"/>
      <c r="K34" s="187">
        <f>K4/K6</f>
        <v>0.14135545502520153</v>
      </c>
    </row>
    <row r="35" spans="1:11">
      <c r="A35" s="177" t="s">
        <v>85</v>
      </c>
      <c r="B35" s="178"/>
      <c r="C35" s="187">
        <f>C6/'Balance Sheet'!B53</f>
        <v>6.0485354031465883</v>
      </c>
      <c r="D35" s="45"/>
      <c r="E35" s="177" t="s">
        <v>85</v>
      </c>
      <c r="F35" s="178"/>
      <c r="G35" s="187">
        <f>G6/'Balance Sheet'!C53</f>
        <v>6.247746451860376</v>
      </c>
      <c r="H35" s="45"/>
      <c r="I35" s="177" t="s">
        <v>85</v>
      </c>
      <c r="J35" s="178"/>
      <c r="K35" s="187">
        <f>K6/'Balance Sheet'!D53</f>
        <v>7.622118186595328</v>
      </c>
    </row>
    <row r="36" spans="1:11" ht="15.75" thickBot="1">
      <c r="A36" s="188"/>
      <c r="B36" s="175"/>
      <c r="C36" s="189"/>
      <c r="E36" s="188"/>
      <c r="F36" s="175"/>
      <c r="G36" s="189"/>
      <c r="I36" s="188"/>
      <c r="J36" s="175"/>
      <c r="K36" s="189"/>
    </row>
    <row r="37" spans="1:11" ht="15.75" thickBot="1">
      <c r="A37" s="39" t="s">
        <v>82</v>
      </c>
      <c r="B37" s="40"/>
      <c r="C37" s="42">
        <f>C33*C34*C35</f>
        <v>9.8061160405159511E-2</v>
      </c>
      <c r="E37" s="39" t="s">
        <v>82</v>
      </c>
      <c r="F37" s="40"/>
      <c r="G37" s="42">
        <f>G33*G34*G35</f>
        <v>8.9830264672036822E-2</v>
      </c>
      <c r="I37" s="39" t="s">
        <v>82</v>
      </c>
      <c r="J37" s="40"/>
      <c r="K37" s="42">
        <f>K33*K34*K35</f>
        <v>0.1724645296899632</v>
      </c>
    </row>
  </sheetData>
  <mergeCells count="6">
    <mergeCell ref="A31:C31"/>
    <mergeCell ref="E31:G31"/>
    <mergeCell ref="I31:K31"/>
    <mergeCell ref="A1:C2"/>
    <mergeCell ref="E1:G2"/>
    <mergeCell ref="I1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7"/>
  <sheetViews>
    <sheetView workbookViewId="0">
      <selection activeCell="I33" sqref="I33"/>
    </sheetView>
  </sheetViews>
  <sheetFormatPr defaultRowHeight="12"/>
  <cols>
    <col min="1" max="1" width="84.5703125" style="1" customWidth="1"/>
    <col min="2" max="3" width="9.85546875" style="1" bestFit="1" customWidth="1"/>
    <col min="4" max="4" width="10.7109375" style="1" bestFit="1" customWidth="1"/>
    <col min="5" max="16384" width="9.140625" style="1"/>
  </cols>
  <sheetData>
    <row r="1" spans="1:7" ht="12" customHeight="1">
      <c r="A1" s="7"/>
      <c r="B1" s="215" t="s">
        <v>41</v>
      </c>
      <c r="C1" s="215"/>
      <c r="D1" s="215"/>
      <c r="E1" s="6"/>
      <c r="F1" s="6"/>
      <c r="G1" s="6"/>
    </row>
    <row r="2" spans="1:7">
      <c r="A2" s="7" t="s">
        <v>42</v>
      </c>
      <c r="B2" s="215"/>
      <c r="C2" s="215"/>
      <c r="D2" s="215"/>
      <c r="E2" s="4"/>
      <c r="F2" s="4"/>
      <c r="G2" s="4"/>
    </row>
    <row r="3" spans="1:7">
      <c r="A3" s="7"/>
      <c r="B3" s="216"/>
      <c r="C3" s="216"/>
      <c r="D3" s="216"/>
      <c r="E3" s="4"/>
      <c r="F3" s="4"/>
      <c r="G3" s="4"/>
    </row>
    <row r="4" spans="1:7" ht="12.75" thickBot="1">
      <c r="A4" s="9" t="s">
        <v>0</v>
      </c>
      <c r="B4" s="10">
        <v>2010</v>
      </c>
      <c r="C4" s="10">
        <v>2009</v>
      </c>
      <c r="D4" s="10">
        <v>2008</v>
      </c>
    </row>
    <row r="5" spans="1:7" ht="5.25" customHeight="1"/>
    <row r="6" spans="1:7" ht="12.95" customHeight="1">
      <c r="A6" s="1" t="s">
        <v>1</v>
      </c>
      <c r="B6" s="12">
        <v>78958</v>
      </c>
      <c r="C6" s="12">
        <v>72260</v>
      </c>
      <c r="D6" s="12">
        <v>48187</v>
      </c>
    </row>
    <row r="7" spans="1:7" ht="12.95" customHeight="1">
      <c r="A7" s="1" t="s">
        <v>2</v>
      </c>
      <c r="B7" s="12">
        <v>43938</v>
      </c>
      <c r="C7" s="12">
        <v>51941</v>
      </c>
      <c r="D7" s="12">
        <v>41446</v>
      </c>
    </row>
    <row r="8" spans="1:7" ht="12.95" customHeight="1">
      <c r="A8" s="1" t="s">
        <v>3</v>
      </c>
      <c r="B8" s="12">
        <v>18621</v>
      </c>
      <c r="C8" s="12">
        <v>16458</v>
      </c>
      <c r="D8" s="12">
        <v>21411</v>
      </c>
    </row>
    <row r="9" spans="1:7" ht="12.95" customHeight="1">
      <c r="A9" s="1" t="s">
        <v>4</v>
      </c>
      <c r="B9" s="12">
        <v>11526</v>
      </c>
      <c r="C9" s="12">
        <v>11987</v>
      </c>
      <c r="D9" s="12">
        <v>13674</v>
      </c>
    </row>
    <row r="10" spans="1:7" ht="12.95" customHeight="1">
      <c r="A10" s="1" t="s">
        <v>5</v>
      </c>
      <c r="B10" s="12">
        <v>310055</v>
      </c>
      <c r="C10" s="12">
        <v>329232</v>
      </c>
      <c r="D10" s="12">
        <v>365168</v>
      </c>
    </row>
    <row r="11" spans="1:7" ht="12.95" customHeight="1">
      <c r="A11" s="1" t="s">
        <v>6</v>
      </c>
      <c r="B11" s="12">
        <v>8951</v>
      </c>
      <c r="C11" s="12">
        <v>14177</v>
      </c>
      <c r="D11" s="12">
        <v>13439</v>
      </c>
    </row>
    <row r="12" spans="1:7" ht="12.95" customHeight="1">
      <c r="A12" s="1" t="s">
        <v>7</v>
      </c>
      <c r="B12" s="12">
        <v>66214</v>
      </c>
      <c r="C12" s="12">
        <v>69212</v>
      </c>
      <c r="D12" s="12">
        <v>78530</v>
      </c>
    </row>
    <row r="13" spans="1:7" ht="12.95" customHeight="1">
      <c r="A13" s="1" t="s">
        <v>8</v>
      </c>
      <c r="B13" s="12">
        <v>0</v>
      </c>
      <c r="C13" s="12">
        <v>0</v>
      </c>
      <c r="D13" s="12">
        <v>0</v>
      </c>
    </row>
    <row r="14" spans="1:7" ht="12.95" customHeight="1">
      <c r="A14" s="1" t="s">
        <v>9</v>
      </c>
      <c r="B14" s="12">
        <v>64473</v>
      </c>
      <c r="C14" s="12">
        <v>65574</v>
      </c>
      <c r="D14" s="12">
        <v>81759</v>
      </c>
    </row>
    <row r="15" spans="1:7" ht="12.95" customHeight="1">
      <c r="A15" s="1" t="s">
        <v>10</v>
      </c>
      <c r="B15" s="12">
        <v>9973</v>
      </c>
      <c r="C15" s="12">
        <v>11929</v>
      </c>
      <c r="D15" s="12">
        <v>14977</v>
      </c>
    </row>
    <row r="16" spans="1:7" ht="12.95" customHeight="1">
      <c r="A16" s="1" t="s">
        <v>11</v>
      </c>
      <c r="B16" s="12">
        <v>96342</v>
      </c>
      <c r="C16" s="12">
        <v>103417</v>
      </c>
      <c r="D16" s="12">
        <v>106899</v>
      </c>
    </row>
    <row r="17" spans="1:4" ht="12.95" customHeight="1">
      <c r="A17" s="1" t="s">
        <v>12</v>
      </c>
      <c r="B17" s="12">
        <v>36887</v>
      </c>
      <c r="C17" s="12">
        <v>34111</v>
      </c>
      <c r="D17" s="12">
        <v>10556</v>
      </c>
    </row>
    <row r="18" spans="1:4" ht="12.95" customHeight="1">
      <c r="A18" s="1" t="s">
        <v>13</v>
      </c>
      <c r="B18" s="12">
        <v>5278</v>
      </c>
      <c r="C18" s="12">
        <v>1520</v>
      </c>
      <c r="D18" s="12">
        <v>1723</v>
      </c>
    </row>
    <row r="19" spans="1:4" ht="5.85" customHeight="1">
      <c r="D19" s="12"/>
    </row>
    <row r="20" spans="1:4" ht="12.75" thickBot="1">
      <c r="A20" s="5" t="s">
        <v>14</v>
      </c>
      <c r="B20" s="13">
        <f t="shared" ref="B20:C20" si="0">SUM(B6:B18)</f>
        <v>751216</v>
      </c>
      <c r="C20" s="13">
        <f t="shared" si="0"/>
        <v>781818</v>
      </c>
      <c r="D20" s="13">
        <f>SUM(D6:D18)</f>
        <v>797769</v>
      </c>
    </row>
    <row r="21" spans="1:4">
      <c r="A21" s="7"/>
      <c r="B21" s="8"/>
      <c r="C21" s="7"/>
      <c r="D21" s="7"/>
    </row>
    <row r="22" spans="1:4" ht="12.75" thickBot="1">
      <c r="A22" s="9" t="s">
        <v>15</v>
      </c>
      <c r="B22" s="10">
        <v>2010</v>
      </c>
      <c r="C22" s="10">
        <v>2009</v>
      </c>
      <c r="D22" s="10">
        <v>2008</v>
      </c>
    </row>
    <row r="23" spans="1:4" ht="5.85" customHeight="1">
      <c r="B23" s="3"/>
    </row>
    <row r="24" spans="1:4" ht="12.95" customHeight="1">
      <c r="A24" s="1" t="s">
        <v>16</v>
      </c>
      <c r="B24" s="12">
        <v>117959</v>
      </c>
      <c r="C24" s="12">
        <v>133054</v>
      </c>
      <c r="D24" s="12">
        <v>193695</v>
      </c>
    </row>
    <row r="25" spans="1:4" ht="12.95" customHeight="1">
      <c r="A25" s="1" t="s">
        <v>17</v>
      </c>
      <c r="B25" s="12">
        <v>14657</v>
      </c>
      <c r="C25" s="12">
        <v>19703</v>
      </c>
      <c r="D25" s="12">
        <v>20819</v>
      </c>
    </row>
    <row r="26" spans="1:4" ht="12.95" customHeight="1">
      <c r="A26" s="1" t="s">
        <v>18</v>
      </c>
      <c r="B26" s="12">
        <v>11142</v>
      </c>
      <c r="C26" s="12">
        <v>12192</v>
      </c>
      <c r="D26" s="12">
        <v>12536</v>
      </c>
    </row>
    <row r="27" spans="1:4" ht="12.95" customHeight="1">
      <c r="A27" s="1" t="s">
        <v>19</v>
      </c>
      <c r="B27" s="12">
        <v>1563</v>
      </c>
      <c r="C27" s="12">
        <v>1141</v>
      </c>
      <c r="D27" s="12">
        <v>3340</v>
      </c>
    </row>
    <row r="28" spans="1:4" ht="12.95" customHeight="1">
      <c r="A28" s="1" t="s">
        <v>20</v>
      </c>
      <c r="B28" s="12">
        <v>11396</v>
      </c>
      <c r="C28" s="12">
        <v>13386</v>
      </c>
      <c r="D28" s="12">
        <v>18220</v>
      </c>
    </row>
    <row r="29" spans="1:4" ht="12.95" customHeight="1">
      <c r="A29" s="1" t="s">
        <v>46</v>
      </c>
      <c r="B29" s="12">
        <v>30060</v>
      </c>
      <c r="C29" s="12">
        <v>0</v>
      </c>
      <c r="D29" s="12">
        <v>0</v>
      </c>
    </row>
    <row r="30" spans="1:4" ht="12.95" customHeight="1">
      <c r="A30" s="1" t="s">
        <v>43</v>
      </c>
      <c r="B30" s="12">
        <v>37298</v>
      </c>
      <c r="C30" s="12">
        <v>38923</v>
      </c>
      <c r="D30" s="12">
        <v>0</v>
      </c>
    </row>
    <row r="31" spans="1:4" ht="12.95" customHeight="1">
      <c r="A31" s="1" t="s">
        <v>21</v>
      </c>
      <c r="B31" s="12">
        <v>293323</v>
      </c>
      <c r="C31" s="12">
        <v>338215</v>
      </c>
      <c r="D31" s="12">
        <v>330067</v>
      </c>
    </row>
    <row r="32" spans="1:4" ht="12.95" customHeight="1">
      <c r="A32" s="1" t="s">
        <v>22</v>
      </c>
      <c r="B32" s="12">
        <v>29582</v>
      </c>
      <c r="C32" s="12">
        <v>31641</v>
      </c>
      <c r="D32" s="12">
        <v>34032</v>
      </c>
    </row>
    <row r="33" spans="1:4" ht="12.95" customHeight="1">
      <c r="A33" s="1" t="s">
        <v>23</v>
      </c>
      <c r="B33" s="12">
        <v>58844</v>
      </c>
      <c r="C33" s="12">
        <v>58861</v>
      </c>
      <c r="D33" s="12">
        <v>64796</v>
      </c>
    </row>
    <row r="34" spans="1:4" ht="12.95" customHeight="1">
      <c r="A34" s="1" t="s">
        <v>24</v>
      </c>
      <c r="B34" s="12">
        <v>2840</v>
      </c>
      <c r="C34" s="12">
        <v>2173</v>
      </c>
      <c r="D34" s="12">
        <v>4584</v>
      </c>
    </row>
    <row r="35" spans="1:4" ht="12.95" customHeight="1">
      <c r="A35" s="1" t="s">
        <v>25</v>
      </c>
      <c r="B35" s="12">
        <v>16047</v>
      </c>
      <c r="C35" s="12">
        <v>6092</v>
      </c>
      <c r="D35" s="12">
        <v>636</v>
      </c>
    </row>
    <row r="36" spans="1:4" ht="12.95" customHeight="1">
      <c r="A36" s="1" t="s">
        <v>26</v>
      </c>
      <c r="B36" s="12">
        <v>2307</v>
      </c>
      <c r="C36" s="12">
        <v>1301</v>
      </c>
      <c r="D36" s="12">
        <v>1432</v>
      </c>
    </row>
    <row r="37" spans="1:4" ht="5.85" customHeight="1">
      <c r="B37" s="12"/>
      <c r="C37" s="12"/>
      <c r="D37" s="12"/>
    </row>
    <row r="38" spans="1:4" ht="12.75" thickBot="1">
      <c r="A38" s="5" t="s">
        <v>27</v>
      </c>
      <c r="B38" s="13">
        <f>SUM(B24:B36)</f>
        <v>627018</v>
      </c>
      <c r="C38" s="13">
        <f>SUM(C24:C36)</f>
        <v>656682</v>
      </c>
      <c r="D38" s="13">
        <f>SUM(D24:D36)</f>
        <v>684157</v>
      </c>
    </row>
    <row r="39" spans="1:4" ht="12.75" thickBot="1">
      <c r="A39" s="5" t="s">
        <v>28</v>
      </c>
      <c r="B39" s="13"/>
      <c r="C39" s="11">
        <v>0</v>
      </c>
      <c r="D39" s="13">
        <v>8947</v>
      </c>
    </row>
    <row r="40" spans="1:4" ht="5.85" customHeight="1">
      <c r="B40" s="12"/>
      <c r="D40" s="12"/>
    </row>
    <row r="41" spans="1:4" ht="12.95" customHeight="1">
      <c r="A41" s="1" t="s">
        <v>29</v>
      </c>
      <c r="B41" s="12">
        <v>0</v>
      </c>
      <c r="C41" s="12">
        <v>0</v>
      </c>
      <c r="D41" s="12">
        <v>0</v>
      </c>
    </row>
    <row r="42" spans="1:4" ht="12.95" customHeight="1">
      <c r="A42" s="1" t="s">
        <v>30</v>
      </c>
      <c r="B42" s="12">
        <v>702</v>
      </c>
      <c r="C42" s="12">
        <v>702</v>
      </c>
      <c r="D42" s="12">
        <v>702</v>
      </c>
    </row>
    <row r="43" spans="1:4" ht="12.95" customHeight="1">
      <c r="A43" s="1" t="s">
        <v>31</v>
      </c>
      <c r="B43" s="12"/>
      <c r="C43" s="12"/>
      <c r="D43" s="12"/>
    </row>
    <row r="44" spans="1:4" ht="12.95" customHeight="1">
      <c r="A44" s="1" t="s">
        <v>32</v>
      </c>
      <c r="B44" s="12">
        <v>-636</v>
      </c>
      <c r="C44" s="12">
        <v>-435</v>
      </c>
      <c r="D44" s="12">
        <v>-3094</v>
      </c>
    </row>
    <row r="45" spans="1:4" ht="12.95" customHeight="1">
      <c r="A45" s="1" t="s">
        <v>33</v>
      </c>
      <c r="B45" s="12">
        <v>-86</v>
      </c>
      <c r="C45" s="12">
        <v>3836</v>
      </c>
      <c r="D45" s="12">
        <v>-299</v>
      </c>
    </row>
    <row r="46" spans="1:4" ht="12.95" customHeight="1">
      <c r="A46" s="1" t="s">
        <v>34</v>
      </c>
      <c r="B46" s="12">
        <v>-1280</v>
      </c>
      <c r="C46" s="12">
        <v>-1734</v>
      </c>
      <c r="D46" s="12">
        <v>-3332</v>
      </c>
    </row>
    <row r="47" spans="1:4" ht="12.95" customHeight="1">
      <c r="A47" s="1" t="s">
        <v>35</v>
      </c>
      <c r="B47" s="12">
        <v>-15853</v>
      </c>
      <c r="C47" s="12">
        <v>-16932</v>
      </c>
      <c r="D47" s="12">
        <v>-15128</v>
      </c>
    </row>
    <row r="48" spans="1:4" ht="12.95" customHeight="1">
      <c r="A48" s="1" t="s">
        <v>36</v>
      </c>
      <c r="B48" s="12">
        <v>36890</v>
      </c>
      <c r="C48" s="12">
        <v>37729</v>
      </c>
      <c r="D48" s="12">
        <v>40390</v>
      </c>
    </row>
    <row r="49" spans="1:4" ht="12.95" customHeight="1">
      <c r="A49" s="1" t="s">
        <v>37</v>
      </c>
      <c r="B49" s="12">
        <v>131137</v>
      </c>
      <c r="C49" s="12">
        <v>126363</v>
      </c>
      <c r="D49" s="12">
        <v>122123</v>
      </c>
    </row>
    <row r="50" spans="1:4" ht="12.95" customHeight="1">
      <c r="A50" s="1" t="s">
        <v>38</v>
      </c>
      <c r="B50" s="12">
        <v>-31938</v>
      </c>
      <c r="C50" s="12">
        <v>-32238</v>
      </c>
      <c r="D50" s="12">
        <v>-36697</v>
      </c>
    </row>
    <row r="51" spans="1:4" ht="12.95" customHeight="1">
      <c r="A51" s="14" t="s">
        <v>39</v>
      </c>
      <c r="B51" s="15">
        <f>SUM(B41:B50)</f>
        <v>118936</v>
      </c>
      <c r="C51" s="15">
        <f>SUM(C41:C50)</f>
        <v>117291</v>
      </c>
      <c r="D51" s="15">
        <f>SUM(D41:D50)</f>
        <v>104665</v>
      </c>
    </row>
    <row r="52" spans="1:4" ht="12.95" customHeight="1">
      <c r="A52" s="18" t="s">
        <v>44</v>
      </c>
      <c r="B52" s="19">
        <v>5262</v>
      </c>
      <c r="C52" s="19">
        <v>7845</v>
      </c>
      <c r="D52" s="19"/>
    </row>
    <row r="53" spans="1:4" ht="12.95" customHeight="1">
      <c r="A53" s="14" t="s">
        <v>45</v>
      </c>
      <c r="B53" s="15">
        <f>SUM(B51:B52)</f>
        <v>124198</v>
      </c>
      <c r="C53" s="15">
        <f>SUM(C51:C52)</f>
        <v>125136</v>
      </c>
      <c r="D53" s="15">
        <f>SUM(D51:D52)</f>
        <v>104665</v>
      </c>
    </row>
    <row r="54" spans="1:4" ht="12.75" thickBot="1">
      <c r="A54" s="16"/>
      <c r="B54" s="17"/>
      <c r="C54" s="16"/>
      <c r="D54" s="17"/>
    </row>
    <row r="55" spans="1:4" ht="12.95" customHeight="1" thickBot="1">
      <c r="A55" s="5" t="s">
        <v>40</v>
      </c>
      <c r="B55" s="13">
        <f>B51+B38+B52</f>
        <v>751216</v>
      </c>
      <c r="C55" s="20">
        <f>C51+C38+C52</f>
        <v>781818</v>
      </c>
      <c r="D55" s="13">
        <f>D53+D38+D39</f>
        <v>797769</v>
      </c>
    </row>
    <row r="56" spans="1:4">
      <c r="A56" s="7"/>
      <c r="B56" s="8"/>
      <c r="C56" s="7"/>
      <c r="D56" s="7"/>
    </row>
    <row r="57" spans="1:4">
      <c r="B57" s="3"/>
    </row>
    <row r="58" spans="1:4">
      <c r="B58" s="3"/>
    </row>
    <row r="59" spans="1:4">
      <c r="B59" s="3"/>
    </row>
    <row r="60" spans="1:4">
      <c r="B60" s="3"/>
    </row>
    <row r="62" spans="1:4">
      <c r="B62" s="3"/>
    </row>
    <row r="64" spans="1:4">
      <c r="B64" s="3"/>
    </row>
    <row r="66" spans="2:2">
      <c r="B66" s="3"/>
    </row>
    <row r="68" spans="2:2">
      <c r="B68" s="3"/>
    </row>
    <row r="73" spans="2:2">
      <c r="B73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2" spans="2:2">
      <c r="B82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9" spans="2:2">
      <c r="B89" s="3"/>
    </row>
    <row r="91" spans="2:2">
      <c r="B91" s="3"/>
    </row>
    <row r="93" spans="2:2">
      <c r="B93" s="2"/>
    </row>
    <row r="95" spans="2:2">
      <c r="B95" s="2"/>
    </row>
    <row r="97" spans="2:2">
      <c r="B97" s="3"/>
    </row>
  </sheetData>
  <mergeCells count="1">
    <mergeCell ref="B1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tabSelected="1" workbookViewId="0">
      <selection activeCell="B20" sqref="B20:F40"/>
    </sheetView>
  </sheetViews>
  <sheetFormatPr defaultRowHeight="15"/>
  <cols>
    <col min="1" max="1" width="60.42578125" bestFit="1" customWidth="1"/>
    <col min="2" max="2" width="12.7109375" bestFit="1" customWidth="1"/>
    <col min="3" max="3" width="2" customWidth="1"/>
    <col min="4" max="4" width="12.28515625" bestFit="1" customWidth="1"/>
    <col min="5" max="5" width="2" customWidth="1"/>
    <col min="6" max="6" width="13.42578125" bestFit="1" customWidth="1"/>
  </cols>
  <sheetData>
    <row r="1" spans="1:9" s="1" customFormat="1" ht="12" customHeight="1">
      <c r="A1" s="7"/>
      <c r="B1" s="215" t="s">
        <v>41</v>
      </c>
      <c r="C1" s="215"/>
      <c r="D1" s="215"/>
      <c r="E1" s="215"/>
      <c r="F1" s="215"/>
      <c r="G1" s="6"/>
      <c r="H1" s="6"/>
      <c r="I1" s="6"/>
    </row>
    <row r="2" spans="1:9" s="1" customFormat="1" ht="12">
      <c r="A2" s="7" t="s">
        <v>42</v>
      </c>
      <c r="B2" s="215"/>
      <c r="C2" s="215"/>
      <c r="D2" s="215"/>
      <c r="E2" s="215"/>
      <c r="F2" s="215"/>
      <c r="G2" s="4"/>
      <c r="H2" s="4"/>
      <c r="I2" s="4"/>
    </row>
    <row r="3" spans="1:9" s="1" customFormat="1" ht="12">
      <c r="A3" s="7"/>
      <c r="B3" s="216"/>
      <c r="C3" s="216"/>
      <c r="D3" s="216"/>
      <c r="E3" s="216"/>
      <c r="F3" s="216"/>
      <c r="G3" s="4"/>
      <c r="H3" s="4"/>
      <c r="I3" s="4"/>
    </row>
    <row r="4" spans="1:9" s="1" customFormat="1" ht="12.75" thickBot="1">
      <c r="A4" s="9" t="s">
        <v>47</v>
      </c>
      <c r="B4" s="10">
        <v>2010</v>
      </c>
      <c r="C4" s="10"/>
      <c r="D4" s="10">
        <v>2009</v>
      </c>
      <c r="E4" s="10"/>
      <c r="F4" s="10">
        <v>2008</v>
      </c>
    </row>
    <row r="5" spans="1:9">
      <c r="A5" s="21" t="s">
        <v>49</v>
      </c>
      <c r="B5" s="203">
        <f>'Income Statement'!B5/'Income Statement'!$B$10</f>
        <v>0.40484385298014125</v>
      </c>
      <c r="C5" s="206"/>
      <c r="D5" s="203">
        <f>'Income Statement'!C5/'Income Statement'!$C$10</f>
        <v>0.4150194855309568</v>
      </c>
      <c r="E5" s="206"/>
      <c r="F5" s="203">
        <f>'Income Statement'!D5/'Income Statement'!$D$10</f>
        <v>0.37859901925869105</v>
      </c>
    </row>
    <row r="6" spans="1:9">
      <c r="A6" s="21" t="s">
        <v>50</v>
      </c>
      <c r="B6" s="203">
        <f>'Income Statement'!B6/'Income Statement'!$B$10</f>
        <v>0.26379559419749554</v>
      </c>
      <c r="C6" s="206"/>
      <c r="D6" s="203">
        <f>'Income Statement'!C6/'Income Statement'!$C$10</f>
        <v>0.24689539044411704</v>
      </c>
      <c r="E6" s="206"/>
      <c r="F6" s="203">
        <f>'Income Statement'!D6/'Income Statement'!$D$10</f>
        <v>0.23926252636769579</v>
      </c>
    </row>
    <row r="7" spans="1:9">
      <c r="A7" s="21" t="s">
        <v>53</v>
      </c>
      <c r="B7" s="203">
        <f>'Income Statement'!B7/'Income Statement'!$B$10</f>
        <v>7.6625546730931821E-3</v>
      </c>
      <c r="C7" s="206"/>
      <c r="D7" s="203">
        <f>'Income Statement'!C7/'Income Statement'!$C$10</f>
        <v>6.416511994285095E-3</v>
      </c>
      <c r="E7" s="206"/>
      <c r="F7" s="203">
        <f>'Income Statement'!D7/'Income Statement'!$D$10</f>
        <v>8.689696737254473E-3</v>
      </c>
    </row>
    <row r="8" spans="1:9">
      <c r="A8" s="21" t="s">
        <v>51</v>
      </c>
      <c r="B8" s="203">
        <f>'Income Statement'!B8/'Income Statement'!$B$10</f>
        <v>0</v>
      </c>
      <c r="C8" s="206"/>
      <c r="D8" s="203">
        <f>'Income Statement'!C8/'Income Statement'!$C$10</f>
        <v>0</v>
      </c>
      <c r="E8" s="206"/>
      <c r="F8" s="203">
        <f>'Income Statement'!D8/'Income Statement'!$D$10</f>
        <v>0</v>
      </c>
    </row>
    <row r="9" spans="1:9">
      <c r="A9" s="21" t="s">
        <v>52</v>
      </c>
      <c r="B9" s="203">
        <f>'Income Statement'!B9/'Income Statement'!$B$10</f>
        <v>0.32369799814927003</v>
      </c>
      <c r="C9" s="206"/>
      <c r="D9" s="203">
        <f>'Income Statement'!C9/'Income Statement'!$C$10</f>
        <v>0.33166861203064107</v>
      </c>
      <c r="E9" s="206"/>
      <c r="F9" s="203">
        <f>'Income Statement'!D9/'Income Statement'!$D$10</f>
        <v>0.37344875763635865</v>
      </c>
    </row>
    <row r="10" spans="1:9" ht="15.75" thickBot="1">
      <c r="A10" s="25" t="s">
        <v>54</v>
      </c>
      <c r="B10" s="204">
        <f>SUM(B5:B9)</f>
        <v>1</v>
      </c>
      <c r="C10" s="207"/>
      <c r="D10" s="204">
        <f t="shared" ref="D10:F10" si="0">SUM(D5:D9)</f>
        <v>1</v>
      </c>
      <c r="E10" s="207"/>
      <c r="F10" s="204">
        <f t="shared" si="0"/>
        <v>1</v>
      </c>
    </row>
    <row r="11" spans="1:9">
      <c r="A11" s="28" t="s">
        <v>55</v>
      </c>
      <c r="B11" s="32"/>
      <c r="C11" s="208"/>
      <c r="D11" s="32"/>
      <c r="E11" s="208"/>
      <c r="F11" s="32"/>
    </row>
    <row r="12" spans="1:9">
      <c r="A12" s="23" t="s">
        <v>56</v>
      </c>
      <c r="B12" s="203">
        <f>'Income Statement'!B12/'Income Statement'!$B$19</f>
        <v>0.33826459710447565</v>
      </c>
      <c r="C12" s="206"/>
      <c r="D12" s="203">
        <f>'Income Statement'!C12/'Income Statement'!$C$19</f>
        <v>0.34539979103927232</v>
      </c>
      <c r="E12" s="206"/>
      <c r="F12" s="203">
        <f>'Income Statement'!D12/'Income Statement'!$D$19</f>
        <v>0.334214746532496</v>
      </c>
    </row>
    <row r="13" spans="1:9">
      <c r="A13" s="23" t="s">
        <v>57</v>
      </c>
      <c r="B13" s="203">
        <f>'Income Statement'!B13/'Income Statement'!$B$19</f>
        <v>0.18902524209024801</v>
      </c>
      <c r="C13" s="206"/>
      <c r="D13" s="203">
        <f>'Income Statement'!C13/'Income Statement'!$C$19</f>
        <v>0.17304816339909451</v>
      </c>
      <c r="E13" s="206"/>
      <c r="F13" s="203">
        <f>'Income Statement'!D13/'Income Statement'!$D$19</f>
        <v>0.17854738208037998</v>
      </c>
    </row>
    <row r="14" spans="1:9">
      <c r="A14" s="23" t="s">
        <v>58</v>
      </c>
      <c r="B14" s="203">
        <f>'Income Statement'!B14/'Income Statement'!$B$19</f>
        <v>0.117519466482357</v>
      </c>
      <c r="C14" s="206"/>
      <c r="D14" s="203">
        <f>'Income Statement'!C14/'Income Statement'!$C$19</f>
        <v>0.12816940842261965</v>
      </c>
      <c r="E14" s="206"/>
      <c r="F14" s="203">
        <f>'Income Statement'!D14/'Income Statement'!$D$19</f>
        <v>0.16042332317259783</v>
      </c>
    </row>
    <row r="15" spans="1:9">
      <c r="A15" s="23" t="s">
        <v>59</v>
      </c>
      <c r="B15" s="203">
        <f>'Income Statement'!B15/'Income Statement'!$B$19</f>
        <v>2.2146570296243465E-2</v>
      </c>
      <c r="C15" s="206"/>
      <c r="D15" s="203">
        <f>'Income Statement'!C15/'Income Statement'!$C$19</f>
        <v>2.0602435143643429E-2</v>
      </c>
      <c r="E15" s="206"/>
      <c r="F15" s="203">
        <f>'Income Statement'!D15/'Income Statement'!$D$19</f>
        <v>1.9666532006316795E-2</v>
      </c>
    </row>
    <row r="16" spans="1:9">
      <c r="A16" s="23" t="s">
        <v>60</v>
      </c>
      <c r="B16" s="203">
        <f>'Income Statement'!B16/'Income Statement'!$B$19</f>
        <v>5.2873833665433849E-2</v>
      </c>
      <c r="C16" s="206"/>
      <c r="D16" s="203">
        <f>'Income Statement'!C16/'Income Statement'!$C$19</f>
        <v>7.462492915138727E-2</v>
      </c>
      <c r="E16" s="206"/>
      <c r="F16" s="203">
        <f>'Income Statement'!D16/'Income Statement'!$D$19</f>
        <v>4.6017114106283744E-2</v>
      </c>
    </row>
    <row r="17" spans="1:6">
      <c r="A17" s="23" t="s">
        <v>61</v>
      </c>
      <c r="B17" s="203">
        <f>'Income Statement'!B17/'Income Statement'!$B$19</f>
        <v>0.28017029036124202</v>
      </c>
      <c r="C17" s="206"/>
      <c r="D17" s="203">
        <f>'Income Statement'!C17/'Income Statement'!$C$19</f>
        <v>0.25815527284398282</v>
      </c>
      <c r="E17" s="206"/>
      <c r="F17" s="203">
        <f>'Income Statement'!D17/'Income Statement'!$D$19</f>
        <v>0.257207389180653</v>
      </c>
    </row>
    <row r="18" spans="1:6">
      <c r="A18" s="23" t="s">
        <v>78</v>
      </c>
      <c r="B18" s="203">
        <f>'Income Statement'!B18/'Income Statement'!$B$19</f>
        <v>0</v>
      </c>
      <c r="C18" s="206"/>
      <c r="D18" s="203">
        <f>'Income Statement'!C18/'Income Statement'!$C$19</f>
        <v>0</v>
      </c>
      <c r="E18" s="206"/>
      <c r="F18" s="203">
        <f>'Income Statement'!D18/'Income Statement'!$D$19</f>
        <v>3.9235129212726629E-3</v>
      </c>
    </row>
    <row r="19" spans="1:6">
      <c r="A19" s="26" t="s">
        <v>62</v>
      </c>
      <c r="B19" s="205">
        <f>SUM(B12:B18)</f>
        <v>1</v>
      </c>
      <c r="C19" s="209"/>
      <c r="D19" s="205">
        <f>SUM(D12:D18)</f>
        <v>1.0000000000000002</v>
      </c>
      <c r="E19" s="209"/>
      <c r="F19" s="205">
        <f>SUM(F12:F18)</f>
        <v>1</v>
      </c>
    </row>
    <row r="20" spans="1:6">
      <c r="A20" s="29" t="s">
        <v>63</v>
      </c>
      <c r="B20" s="35">
        <v>14208</v>
      </c>
      <c r="C20" s="210"/>
      <c r="D20" s="32">
        <v>10344</v>
      </c>
      <c r="E20" s="208"/>
      <c r="F20" s="32">
        <v>19141</v>
      </c>
    </row>
    <row r="21" spans="1:6">
      <c r="A21" s="27" t="s">
        <v>64</v>
      </c>
      <c r="B21" s="36">
        <v>-1050</v>
      </c>
      <c r="C21" s="211"/>
      <c r="D21" s="36">
        <v>1090</v>
      </c>
      <c r="E21" s="211"/>
      <c r="F21" s="36">
        <v>-1052</v>
      </c>
    </row>
    <row r="22" spans="1:6">
      <c r="A22" s="29" t="s">
        <v>65</v>
      </c>
      <c r="B22" s="35">
        <v>13158</v>
      </c>
      <c r="C22" s="210"/>
      <c r="D22" s="32">
        <v>11434</v>
      </c>
      <c r="E22" s="208"/>
      <c r="F22" s="32">
        <v>18089</v>
      </c>
    </row>
    <row r="23" spans="1:6">
      <c r="A23" s="27" t="s">
        <v>66</v>
      </c>
      <c r="B23" s="36">
        <v>-979</v>
      </c>
      <c r="C23" s="211"/>
      <c r="D23" s="36">
        <v>-193</v>
      </c>
      <c r="E23" s="211"/>
      <c r="F23" s="36">
        <v>-679</v>
      </c>
    </row>
    <row r="24" spans="1:6">
      <c r="A24" s="29" t="s">
        <v>67</v>
      </c>
      <c r="B24" s="35">
        <v>12179</v>
      </c>
      <c r="C24" s="210"/>
      <c r="D24" s="32">
        <v>11241</v>
      </c>
      <c r="E24" s="208"/>
      <c r="F24" s="32">
        <v>18051</v>
      </c>
    </row>
    <row r="25" spans="1:6">
      <c r="A25" s="27" t="s">
        <v>68</v>
      </c>
      <c r="B25" s="36">
        <v>535</v>
      </c>
      <c r="C25" s="211"/>
      <c r="D25" s="36">
        <v>216</v>
      </c>
      <c r="E25" s="211"/>
      <c r="F25" s="36">
        <v>641</v>
      </c>
    </row>
    <row r="26" spans="1:6">
      <c r="A26" s="29" t="s">
        <v>69</v>
      </c>
      <c r="B26" s="35">
        <v>11644</v>
      </c>
      <c r="C26" s="210"/>
      <c r="D26" s="32">
        <v>11025</v>
      </c>
      <c r="E26" s="208"/>
      <c r="F26" s="32">
        <v>17410</v>
      </c>
    </row>
    <row r="27" spans="1:6">
      <c r="A27" s="22" t="s">
        <v>70</v>
      </c>
      <c r="B27" s="35">
        <v>-300</v>
      </c>
      <c r="C27" s="210"/>
      <c r="D27" s="32">
        <v>-300</v>
      </c>
      <c r="E27" s="208"/>
      <c r="F27" s="32">
        <v>-75</v>
      </c>
    </row>
    <row r="28" spans="1:6" ht="15.75" thickBot="1">
      <c r="A28" s="30" t="s">
        <v>71</v>
      </c>
      <c r="B28" s="33">
        <f>SUM(B26:B27)</f>
        <v>11344</v>
      </c>
      <c r="C28" s="212"/>
      <c r="D28" s="33">
        <f t="shared" ref="D28:F28" si="1">SUM(D26:D27)</f>
        <v>10725</v>
      </c>
      <c r="E28" s="212"/>
      <c r="F28" s="33">
        <f t="shared" si="1"/>
        <v>17335</v>
      </c>
    </row>
    <row r="29" spans="1:6">
      <c r="A29" s="22" t="s">
        <v>72</v>
      </c>
      <c r="B29" s="32"/>
      <c r="C29" s="208"/>
      <c r="D29" s="32"/>
      <c r="E29" s="208"/>
      <c r="F29" s="32"/>
    </row>
    <row r="30" spans="1:6">
      <c r="A30" s="23" t="s">
        <v>65</v>
      </c>
      <c r="B30" s="32">
        <v>12623</v>
      </c>
      <c r="C30" s="208"/>
      <c r="D30" s="32">
        <v>11218</v>
      </c>
      <c r="E30" s="208"/>
      <c r="F30" s="32">
        <v>18089</v>
      </c>
    </row>
    <row r="31" spans="1:6">
      <c r="A31" s="23" t="s">
        <v>73</v>
      </c>
      <c r="B31" s="32">
        <v>-979</v>
      </c>
      <c r="C31" s="208"/>
      <c r="D31" s="32">
        <v>-193</v>
      </c>
      <c r="E31" s="208"/>
      <c r="F31" s="32">
        <v>-679</v>
      </c>
    </row>
    <row r="32" spans="1:6" ht="15.75" thickBot="1">
      <c r="A32" s="31" t="s">
        <v>69</v>
      </c>
      <c r="B32" s="33">
        <f>SUM(B30:B31)</f>
        <v>11644</v>
      </c>
      <c r="C32" s="212"/>
      <c r="D32" s="33">
        <f>SUM(D30:D31)</f>
        <v>11025</v>
      </c>
      <c r="E32" s="212"/>
      <c r="F32" s="33">
        <f>SUM(F30:F31)</f>
        <v>17410</v>
      </c>
    </row>
    <row r="33" spans="1:6">
      <c r="A33" s="22" t="s">
        <v>74</v>
      </c>
      <c r="B33" s="32"/>
      <c r="C33" s="208"/>
      <c r="D33" s="32"/>
      <c r="E33" s="208"/>
      <c r="F33" s="32"/>
    </row>
    <row r="34" spans="1:6">
      <c r="A34" s="23" t="s">
        <v>65</v>
      </c>
      <c r="B34" s="32"/>
      <c r="C34" s="208"/>
      <c r="D34" s="32"/>
      <c r="E34" s="208"/>
      <c r="F34" s="32"/>
    </row>
    <row r="35" spans="1:6">
      <c r="A35" s="24" t="s">
        <v>75</v>
      </c>
      <c r="B35" s="37">
        <v>1.1499999999999999</v>
      </c>
      <c r="C35" s="213"/>
      <c r="D35" s="37">
        <v>1.03</v>
      </c>
      <c r="E35" s="213"/>
      <c r="F35" s="37">
        <v>1.78</v>
      </c>
    </row>
    <row r="36" spans="1:6">
      <c r="A36" s="24" t="s">
        <v>76</v>
      </c>
      <c r="B36" s="37">
        <v>1.1499999999999999</v>
      </c>
      <c r="C36" s="213"/>
      <c r="D36" s="37">
        <v>1.03</v>
      </c>
      <c r="E36" s="213"/>
      <c r="F36" s="37">
        <v>1.79</v>
      </c>
    </row>
    <row r="37" spans="1:6">
      <c r="A37" s="23" t="s">
        <v>48</v>
      </c>
      <c r="B37" s="37"/>
      <c r="C37" s="213"/>
      <c r="D37" s="37"/>
      <c r="E37" s="213"/>
      <c r="F37" s="37"/>
    </row>
    <row r="38" spans="1:6">
      <c r="A38" s="24" t="s">
        <v>75</v>
      </c>
      <c r="B38" s="37">
        <v>1.06</v>
      </c>
      <c r="C38" s="213"/>
      <c r="D38" s="37">
        <v>1.01</v>
      </c>
      <c r="E38" s="213"/>
      <c r="F38" s="37">
        <v>1.72</v>
      </c>
    </row>
    <row r="39" spans="1:6">
      <c r="A39" s="24" t="s">
        <v>76</v>
      </c>
      <c r="B39" s="37">
        <v>1.06</v>
      </c>
      <c r="C39" s="213"/>
      <c r="D39" s="37">
        <v>1.01</v>
      </c>
      <c r="E39" s="213"/>
      <c r="F39" s="37">
        <v>1.72</v>
      </c>
    </row>
    <row r="40" spans="1:6" ht="15.75" thickBot="1">
      <c r="A40" s="31" t="s">
        <v>77</v>
      </c>
      <c r="B40" s="38">
        <v>0.46</v>
      </c>
      <c r="C40" s="214"/>
      <c r="D40" s="38">
        <v>0.61</v>
      </c>
      <c r="E40" s="214"/>
      <c r="F40" s="38">
        <v>1.24</v>
      </c>
    </row>
  </sheetData>
  <mergeCells count="1">
    <mergeCell ref="B1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7"/>
  <sheetViews>
    <sheetView workbookViewId="0">
      <selection activeCell="I33" sqref="I33"/>
    </sheetView>
  </sheetViews>
  <sheetFormatPr defaultRowHeight="12"/>
  <cols>
    <col min="1" max="1" width="84.5703125" style="1" customWidth="1"/>
    <col min="2" max="2" width="9.85546875" style="1" bestFit="1" customWidth="1"/>
    <col min="3" max="3" width="2" style="1" customWidth="1"/>
    <col min="4" max="4" width="8.7109375" style="1" customWidth="1"/>
    <col min="5" max="5" width="2" style="1" customWidth="1"/>
    <col min="6" max="7" width="9.85546875" style="1" customWidth="1"/>
    <col min="8" max="8" width="10.42578125" style="1" customWidth="1"/>
    <col min="9" max="9" width="10.7109375" style="1" bestFit="1" customWidth="1"/>
    <col min="10" max="10" width="9.85546875" style="1" customWidth="1"/>
    <col min="11" max="16384" width="9.140625" style="1"/>
  </cols>
  <sheetData>
    <row r="1" spans="1:8" ht="12" customHeight="1">
      <c r="A1" s="7"/>
      <c r="B1" s="215" t="s">
        <v>41</v>
      </c>
      <c r="C1" s="215"/>
      <c r="D1" s="215"/>
      <c r="E1" s="215"/>
      <c r="F1" s="215"/>
      <c r="G1" s="6"/>
      <c r="H1" s="6"/>
    </row>
    <row r="2" spans="1:8">
      <c r="A2" s="7" t="s">
        <v>42</v>
      </c>
      <c r="B2" s="215"/>
      <c r="C2" s="215"/>
      <c r="D2" s="215"/>
      <c r="E2" s="215"/>
      <c r="F2" s="215"/>
      <c r="G2" s="4"/>
      <c r="H2" s="4"/>
    </row>
    <row r="3" spans="1:8">
      <c r="A3" s="7"/>
      <c r="B3" s="216"/>
      <c r="C3" s="216"/>
      <c r="D3" s="216"/>
      <c r="E3" s="216"/>
      <c r="F3" s="216"/>
      <c r="G3" s="4"/>
      <c r="H3" s="4"/>
    </row>
    <row r="4" spans="1:8" ht="15.75" customHeight="1" thickBot="1">
      <c r="A4" s="9" t="s">
        <v>0</v>
      </c>
      <c r="B4" s="10">
        <v>2010</v>
      </c>
      <c r="C4" s="10"/>
      <c r="D4" s="10">
        <v>2009</v>
      </c>
      <c r="E4" s="10"/>
      <c r="F4" s="10">
        <v>2008</v>
      </c>
    </row>
    <row r="5" spans="1:8" ht="5.25" customHeight="1">
      <c r="C5" s="194"/>
      <c r="E5" s="194"/>
      <c r="F5" s="202"/>
      <c r="G5" s="202"/>
    </row>
    <row r="6" spans="1:8" ht="12.95" customHeight="1">
      <c r="A6" s="1" t="s">
        <v>1</v>
      </c>
      <c r="B6" s="190">
        <f>'Balance Sheet'!B6/'Balance Sheet'!$B$20</f>
        <v>0.1051069199804051</v>
      </c>
      <c r="C6" s="194"/>
      <c r="D6" s="190">
        <f>'Balance Sheet'!C6/'Balance Sheet'!$C$20</f>
        <v>9.2425602889675093E-2</v>
      </c>
      <c r="E6" s="194"/>
      <c r="F6" s="190">
        <f>'Balance Sheet'!D6/'Balance Sheet'!$D$20</f>
        <v>6.0402196625840315E-2</v>
      </c>
    </row>
    <row r="7" spans="1:8" ht="12.95" customHeight="1">
      <c r="A7" s="1" t="s">
        <v>2</v>
      </c>
      <c r="B7" s="190">
        <f>'Balance Sheet'!B7/'Balance Sheet'!$B$20</f>
        <v>5.8489169559753786E-2</v>
      </c>
      <c r="C7" s="194"/>
      <c r="D7" s="190">
        <f>'Balance Sheet'!C7/'Balance Sheet'!$C$20</f>
        <v>6.6436178240971686E-2</v>
      </c>
      <c r="E7" s="194"/>
      <c r="F7" s="190">
        <f>'Balance Sheet'!D7/'Balance Sheet'!$D$20</f>
        <v>5.195238220587664E-2</v>
      </c>
    </row>
    <row r="8" spans="1:8" ht="12.95" customHeight="1">
      <c r="A8" s="1" t="s">
        <v>3</v>
      </c>
      <c r="B8" s="190">
        <f>'Balance Sheet'!B8/'Balance Sheet'!$B$20</f>
        <v>2.4787810696257802E-2</v>
      </c>
      <c r="C8" s="194"/>
      <c r="D8" s="190">
        <f>'Balance Sheet'!C8/'Balance Sheet'!$C$20</f>
        <v>2.1050935128124448E-2</v>
      </c>
      <c r="E8" s="194"/>
      <c r="F8" s="190">
        <f>'Balance Sheet'!D8/'Balance Sheet'!$D$20</f>
        <v>2.6838596134971401E-2</v>
      </c>
    </row>
    <row r="9" spans="1:8" ht="12.95" customHeight="1">
      <c r="A9" s="1" t="s">
        <v>4</v>
      </c>
      <c r="B9" s="190">
        <f>'Balance Sheet'!B9/'Balance Sheet'!$B$20</f>
        <v>1.5343123682136696E-2</v>
      </c>
      <c r="C9" s="194"/>
      <c r="D9" s="190">
        <f>'Balance Sheet'!C9/'Balance Sheet'!$C$20</f>
        <v>1.5332212867956481E-2</v>
      </c>
      <c r="E9" s="194"/>
      <c r="F9" s="190">
        <f>'Balance Sheet'!D9/'Balance Sheet'!$D$20</f>
        <v>1.7140300011657509E-2</v>
      </c>
    </row>
    <row r="10" spans="1:8" ht="12.95" customHeight="1">
      <c r="A10" s="1" t="s">
        <v>5</v>
      </c>
      <c r="B10" s="190">
        <f>'Balance Sheet'!B10/'Balance Sheet'!$B$20</f>
        <v>0.41273748162978424</v>
      </c>
      <c r="C10" s="194"/>
      <c r="D10" s="190">
        <f>'Balance Sheet'!C10/'Balance Sheet'!$C$20</f>
        <v>0.42111079560716175</v>
      </c>
      <c r="E10" s="194"/>
      <c r="F10" s="190">
        <f>'Balance Sheet'!D10/'Balance Sheet'!$D$20</f>
        <v>0.45773651269979154</v>
      </c>
    </row>
    <row r="11" spans="1:8" ht="12.95" customHeight="1">
      <c r="A11" s="1" t="s">
        <v>6</v>
      </c>
      <c r="B11" s="190">
        <f>'Balance Sheet'!B11/'Balance Sheet'!$B$20</f>
        <v>1.1915347915912334E-2</v>
      </c>
      <c r="C11" s="194"/>
      <c r="D11" s="190">
        <f>'Balance Sheet'!C11/'Balance Sheet'!$C$20</f>
        <v>1.8133376310087514E-2</v>
      </c>
      <c r="E11" s="194"/>
      <c r="F11" s="190">
        <f>'Balance Sheet'!D11/'Balance Sheet'!$D$20</f>
        <v>1.684572852542528E-2</v>
      </c>
    </row>
    <row r="12" spans="1:8" ht="12.95" customHeight="1">
      <c r="A12" s="1" t="s">
        <v>7</v>
      </c>
      <c r="B12" s="190">
        <f>'Balance Sheet'!B12/'Balance Sheet'!$B$20</f>
        <v>8.8142425081467912E-2</v>
      </c>
      <c r="C12" s="194"/>
      <c r="D12" s="190">
        <f>'Balance Sheet'!C12/'Balance Sheet'!$C$20</f>
        <v>8.8526997331859841E-2</v>
      </c>
      <c r="E12" s="194"/>
      <c r="F12" s="190">
        <f>'Balance Sheet'!D12/'Balance Sheet'!$D$20</f>
        <v>9.8437016229008648E-2</v>
      </c>
    </row>
    <row r="13" spans="1:8" ht="12.95" customHeight="1">
      <c r="A13" s="1" t="s">
        <v>8</v>
      </c>
      <c r="B13" s="190">
        <f>'Balance Sheet'!B13/'Balance Sheet'!$B$20</f>
        <v>0</v>
      </c>
      <c r="C13" s="194"/>
      <c r="D13" s="190">
        <f>'Balance Sheet'!C13/'Balance Sheet'!$C$20</f>
        <v>0</v>
      </c>
      <c r="E13" s="194"/>
      <c r="F13" s="190">
        <f>'Balance Sheet'!D13/'Balance Sheet'!$D$20</f>
        <v>0</v>
      </c>
    </row>
    <row r="14" spans="1:8" ht="12.95" customHeight="1">
      <c r="A14" s="1" t="s">
        <v>9</v>
      </c>
      <c r="B14" s="190">
        <f>'Balance Sheet'!B14/'Balance Sheet'!$B$20</f>
        <v>8.5824849310983789E-2</v>
      </c>
      <c r="C14" s="194"/>
      <c r="D14" s="190">
        <f>'Balance Sheet'!C14/'Balance Sheet'!$C$20</f>
        <v>8.3873740435753588E-2</v>
      </c>
      <c r="E14" s="194"/>
      <c r="F14" s="190">
        <f>'Balance Sheet'!D14/'Balance Sheet'!$D$20</f>
        <v>0.1024845537994081</v>
      </c>
    </row>
    <row r="15" spans="1:8" ht="12.95" customHeight="1">
      <c r="A15" s="1" t="s">
        <v>10</v>
      </c>
      <c r="B15" s="190">
        <f>'Balance Sheet'!B15/'Balance Sheet'!$B$20</f>
        <v>1.3275808821963324E-2</v>
      </c>
      <c r="C15" s="194"/>
      <c r="D15" s="190">
        <f>'Balance Sheet'!C15/'Balance Sheet'!$C$20</f>
        <v>1.525802680419228E-2</v>
      </c>
      <c r="E15" s="194"/>
      <c r="F15" s="190">
        <f>'Balance Sheet'!D15/'Balance Sheet'!$D$20</f>
        <v>1.877360489063877E-2</v>
      </c>
    </row>
    <row r="16" spans="1:8" ht="12.95" customHeight="1">
      <c r="A16" s="1" t="s">
        <v>11</v>
      </c>
      <c r="B16" s="190">
        <f>'Balance Sheet'!B16/'Balance Sheet'!$B$20</f>
        <v>0.12824806713382036</v>
      </c>
      <c r="C16" s="194"/>
      <c r="D16" s="190">
        <f>'Balance Sheet'!C16/'Balance Sheet'!$C$20</f>
        <v>0.13227758890176486</v>
      </c>
      <c r="E16" s="194"/>
      <c r="F16" s="190">
        <f>'Balance Sheet'!D16/'Balance Sheet'!$D$20</f>
        <v>0.13399743534782624</v>
      </c>
    </row>
    <row r="17" spans="1:6" ht="12.95" customHeight="1">
      <c r="A17" s="1" t="s">
        <v>12</v>
      </c>
      <c r="B17" s="190">
        <f>'Balance Sheet'!B17/'Balance Sheet'!$B$20</f>
        <v>4.9103054248045834E-2</v>
      </c>
      <c r="C17" s="194"/>
      <c r="D17" s="190">
        <f>'Balance Sheet'!C17/'Balance Sheet'!$C$20</f>
        <v>4.3630358983804414E-2</v>
      </c>
      <c r="E17" s="194"/>
      <c r="F17" s="190">
        <f>'Balance Sheet'!D17/'Balance Sheet'!$D$20</f>
        <v>1.3231900462414559E-2</v>
      </c>
    </row>
    <row r="18" spans="1:6" ht="12.95" customHeight="1">
      <c r="A18" s="1" t="s">
        <v>13</v>
      </c>
      <c r="B18" s="190">
        <f>'Balance Sheet'!B18/'Balance Sheet'!$B$20</f>
        <v>7.0259419394688083E-3</v>
      </c>
      <c r="C18" s="194"/>
      <c r="D18" s="190">
        <f>'Balance Sheet'!C18/'Balance Sheet'!$C$20</f>
        <v>1.9441864986480229E-3</v>
      </c>
      <c r="E18" s="194"/>
      <c r="F18" s="190">
        <f>'Balance Sheet'!D18/'Balance Sheet'!$D$20</f>
        <v>2.1597730671409896E-3</v>
      </c>
    </row>
    <row r="19" spans="1:6" ht="5.85" customHeight="1">
      <c r="C19" s="194"/>
      <c r="E19" s="194"/>
    </row>
    <row r="20" spans="1:6" ht="12.75" thickBot="1">
      <c r="A20" s="5" t="s">
        <v>14</v>
      </c>
      <c r="B20" s="191">
        <f>SUM(B6:B18)</f>
        <v>1</v>
      </c>
      <c r="C20" s="195"/>
      <c r="D20" s="192">
        <f>SUM(D6:D18)</f>
        <v>1</v>
      </c>
      <c r="E20" s="195"/>
      <c r="F20" s="192">
        <f>SUM(F6:F18)</f>
        <v>1</v>
      </c>
    </row>
    <row r="21" spans="1:6">
      <c r="A21" s="7"/>
      <c r="B21" s="8"/>
      <c r="C21" s="8"/>
      <c r="D21" s="8"/>
      <c r="E21" s="7"/>
      <c r="F21" s="7"/>
    </row>
    <row r="22" spans="1:6" ht="12.75" thickBot="1">
      <c r="A22" s="9" t="s">
        <v>15</v>
      </c>
      <c r="B22" s="10">
        <v>2010</v>
      </c>
      <c r="C22" s="10"/>
      <c r="D22" s="10">
        <v>2009</v>
      </c>
      <c r="E22" s="10"/>
      <c r="F22" s="10">
        <v>2008</v>
      </c>
    </row>
    <row r="23" spans="1:6" ht="5.85" customHeight="1">
      <c r="B23" s="3"/>
      <c r="C23" s="193"/>
      <c r="E23" s="193"/>
    </row>
    <row r="24" spans="1:6" ht="12.95" customHeight="1">
      <c r="A24" s="1" t="s">
        <v>16</v>
      </c>
      <c r="B24" s="190">
        <f>'Balance Sheet'!B24/'Balance Sheet'!$B$55</f>
        <v>0.15702407829439202</v>
      </c>
      <c r="C24" s="194"/>
      <c r="D24" s="190">
        <f>'Balance Sheet'!C24/'Balance Sheet'!$C$55</f>
        <v>0.17018538841520661</v>
      </c>
      <c r="E24" s="194"/>
      <c r="F24" s="190">
        <f>'Balance Sheet'!D24/'Balance Sheet'!$D$55</f>
        <v>0.24279584691809283</v>
      </c>
    </row>
    <row r="25" spans="1:6" ht="12.95" customHeight="1">
      <c r="A25" s="1" t="s">
        <v>17</v>
      </c>
      <c r="B25" s="190">
        <f>'Balance Sheet'!B25/'Balance Sheet'!$B$55</f>
        <v>1.9511032778854551E-2</v>
      </c>
      <c r="C25" s="194"/>
      <c r="D25" s="190">
        <f>'Balance Sheet'!C25/'Balance Sheet'!$C$55</f>
        <v>2.5201517488724998E-2</v>
      </c>
      <c r="E25" s="194"/>
      <c r="F25" s="190">
        <f>'Balance Sheet'!D25/'Balance Sheet'!$D$55</f>
        <v>2.6096526688803402E-2</v>
      </c>
    </row>
    <row r="26" spans="1:6" ht="12.95" customHeight="1">
      <c r="A26" s="1" t="s">
        <v>18</v>
      </c>
      <c r="B26" s="190">
        <f>'Balance Sheet'!B26/'Balance Sheet'!$B$55</f>
        <v>1.4831952461076442E-2</v>
      </c>
      <c r="C26" s="194"/>
      <c r="D26" s="190">
        <f>'Balance Sheet'!C26/'Balance Sheet'!$C$55</f>
        <v>1.5594422231260984E-2</v>
      </c>
      <c r="E26" s="194"/>
      <c r="F26" s="190">
        <f>'Balance Sheet'!D26/'Balance Sheet'!$D$55</f>
        <v>1.571382192088186E-2</v>
      </c>
    </row>
    <row r="27" spans="1:6" ht="12.95" customHeight="1">
      <c r="A27" s="1" t="s">
        <v>19</v>
      </c>
      <c r="B27" s="190">
        <f>'Balance Sheet'!B27/'Balance Sheet'!$B$55</f>
        <v>2.0806266107218164E-3</v>
      </c>
      <c r="C27" s="194"/>
      <c r="D27" s="190">
        <f>'Balance Sheet'!C27/'Balance Sheet'!$C$55</f>
        <v>1.4594189440509172E-3</v>
      </c>
      <c r="E27" s="194"/>
      <c r="F27" s="190">
        <f>'Balance Sheet'!D27/'Balance Sheet'!$D$55</f>
        <v>4.1866755915559517E-3</v>
      </c>
    </row>
    <row r="28" spans="1:6" ht="12.95" customHeight="1">
      <c r="A28" s="1" t="s">
        <v>20</v>
      </c>
      <c r="B28" s="190">
        <f>'Balance Sheet'!B28/'Balance Sheet'!$B$55</f>
        <v>1.5170070925006923E-2</v>
      </c>
      <c r="C28" s="194"/>
      <c r="D28" s="190">
        <f>'Balance Sheet'!C28/'Balance Sheet'!$C$55</f>
        <v>1.7121631888751602E-2</v>
      </c>
      <c r="E28" s="194"/>
      <c r="F28" s="190">
        <f>'Balance Sheet'!D28/'Balance Sheet'!$D$55</f>
        <v>2.2838691400643544E-2</v>
      </c>
    </row>
    <row r="29" spans="1:6" ht="12.95" customHeight="1">
      <c r="A29" s="1" t="s">
        <v>46</v>
      </c>
      <c r="B29" s="190">
        <f>'Balance Sheet'!B29/'Balance Sheet'!$B$55</f>
        <v>4.0015122148623031E-2</v>
      </c>
      <c r="C29" s="194"/>
      <c r="D29" s="190">
        <f>'Balance Sheet'!C29/'Balance Sheet'!$C$55</f>
        <v>0</v>
      </c>
      <c r="E29" s="194"/>
      <c r="F29" s="190">
        <f>'Balance Sheet'!D29/'Balance Sheet'!$D$55</f>
        <v>0</v>
      </c>
    </row>
    <row r="30" spans="1:6" ht="12.95" customHeight="1">
      <c r="A30" s="1" t="s">
        <v>43</v>
      </c>
      <c r="B30" s="190">
        <f>'Balance Sheet'!B30/'Balance Sheet'!$B$55</f>
        <v>4.9650167195586889E-2</v>
      </c>
      <c r="C30" s="194"/>
      <c r="D30" s="190">
        <f>'Balance Sheet'!C30/'Balance Sheet'!$C$55</f>
        <v>4.9785244136103288E-2</v>
      </c>
      <c r="E30" s="194"/>
      <c r="F30" s="190">
        <f>'Balance Sheet'!D30/'Balance Sheet'!$D$55</f>
        <v>0</v>
      </c>
    </row>
    <row r="31" spans="1:6" ht="12.95" customHeight="1">
      <c r="A31" s="1" t="s">
        <v>21</v>
      </c>
      <c r="B31" s="190">
        <f>'Balance Sheet'!B31/'Balance Sheet'!$B$55</f>
        <v>0.39046426061212752</v>
      </c>
      <c r="C31" s="194"/>
      <c r="D31" s="190">
        <f>'Balance Sheet'!C31/'Balance Sheet'!$C$55</f>
        <v>0.43260068200015861</v>
      </c>
      <c r="E31" s="194"/>
      <c r="F31" s="190">
        <f>'Balance Sheet'!D31/'Balance Sheet'!$D$55</f>
        <v>0.41373756062218514</v>
      </c>
    </row>
    <row r="32" spans="1:6" ht="12.95" customHeight="1">
      <c r="A32" s="1" t="s">
        <v>22</v>
      </c>
      <c r="B32" s="190">
        <f>'Balance Sheet'!B32/'Balance Sheet'!$B$55</f>
        <v>3.9378820472407407E-2</v>
      </c>
      <c r="C32" s="194"/>
      <c r="D32" s="190">
        <f>'Balance Sheet'!C32/'Balance Sheet'!$C$55</f>
        <v>4.0471055923501378E-2</v>
      </c>
      <c r="E32" s="194"/>
      <c r="F32" s="190">
        <f>'Balance Sheet'!D32/'Balance Sheet'!$D$55</f>
        <v>4.2658965189171304E-2</v>
      </c>
    </row>
    <row r="33" spans="1:6" ht="12.95" customHeight="1">
      <c r="A33" s="1" t="s">
        <v>23</v>
      </c>
      <c r="B33" s="190">
        <f>'Balance Sheet'!B33/'Balance Sheet'!$B$55</f>
        <v>7.8331664927264594E-2</v>
      </c>
      <c r="C33" s="194"/>
      <c r="D33" s="190">
        <f>'Balance Sheet'!C33/'Balance Sheet'!$C$55</f>
        <v>7.5287343090079784E-2</v>
      </c>
      <c r="E33" s="194"/>
      <c r="F33" s="190">
        <f>'Balance Sheet'!D33/'Balance Sheet'!$D$55</f>
        <v>8.1221506476185465E-2</v>
      </c>
    </row>
    <row r="34" spans="1:6" ht="12.95" customHeight="1">
      <c r="A34" s="1" t="s">
        <v>24</v>
      </c>
      <c r="B34" s="190">
        <f>'Balance Sheet'!B34/'Balance Sheet'!$B$55</f>
        <v>3.7805371557581308E-3</v>
      </c>
      <c r="C34" s="194"/>
      <c r="D34" s="190">
        <f>'Balance Sheet'!C34/'Balance Sheet'!$C$55</f>
        <v>2.7794192510277329E-3</v>
      </c>
      <c r="E34" s="194"/>
      <c r="F34" s="190">
        <f>'Balance Sheet'!D34/'Balance Sheet'!$D$55</f>
        <v>5.7460242250576294E-3</v>
      </c>
    </row>
    <row r="35" spans="1:6" ht="12.95" customHeight="1">
      <c r="A35" s="1" t="s">
        <v>25</v>
      </c>
      <c r="B35" s="190">
        <f>'Balance Sheet'!B35/'Balance Sheet'!$B$55</f>
        <v>2.1361366105088285E-2</v>
      </c>
      <c r="C35" s="194"/>
      <c r="D35" s="190">
        <f>'Balance Sheet'!C35/'Balance Sheet'!$C$55</f>
        <v>7.7920948353708917E-3</v>
      </c>
      <c r="E35" s="194"/>
      <c r="F35" s="190">
        <f>'Balance Sheet'!D35/'Balance Sheet'!$D$55</f>
        <v>7.972232563561633E-4</v>
      </c>
    </row>
    <row r="36" spans="1:6" ht="12.95" customHeight="1">
      <c r="A36" s="1" t="s">
        <v>26</v>
      </c>
      <c r="B36" s="190">
        <f>'Balance Sheet'!B36/'Balance Sheet'!$B$55</f>
        <v>3.0710208515260591E-3</v>
      </c>
      <c r="C36" s="194"/>
      <c r="D36" s="190">
        <f>'Balance Sheet'!C36/'Balance Sheet'!$C$55</f>
        <v>1.6640701544349196E-3</v>
      </c>
      <c r="E36" s="194"/>
      <c r="F36" s="190">
        <f>'Balance Sheet'!D36/'Balance Sheet'!$D$55</f>
        <v>1.7950058224874619E-3</v>
      </c>
    </row>
    <row r="37" spans="1:6" ht="5.85" customHeight="1">
      <c r="B37" s="12"/>
      <c r="C37" s="193"/>
      <c r="D37" s="12"/>
      <c r="E37" s="193"/>
      <c r="F37" s="12"/>
    </row>
    <row r="38" spans="1:6" ht="12.75" thickBot="1">
      <c r="A38" s="5" t="s">
        <v>27</v>
      </c>
      <c r="B38" s="192">
        <f>SUM(B24:B36)</f>
        <v>0.83467072053843372</v>
      </c>
      <c r="C38" s="195"/>
      <c r="D38" s="192">
        <f>SUM(D24:D36)</f>
        <v>0.8399422883586718</v>
      </c>
      <c r="E38" s="195"/>
      <c r="F38" s="192">
        <f>SUM(F24:F36)</f>
        <v>0.85758784811142075</v>
      </c>
    </row>
    <row r="39" spans="1:6" ht="12.75" thickBot="1">
      <c r="A39" s="5" t="s">
        <v>28</v>
      </c>
      <c r="B39" s="13"/>
      <c r="C39" s="195"/>
      <c r="D39" s="11"/>
      <c r="E39" s="198"/>
      <c r="F39" s="11">
        <f>'Balance Sheet'!D39/'Balance Sheet'!D55</f>
        <v>1.1215025903488354E-2</v>
      </c>
    </row>
    <row r="40" spans="1:6" ht="5.85" customHeight="1">
      <c r="B40" s="12"/>
      <c r="C40" s="194"/>
      <c r="E40" s="193"/>
    </row>
    <row r="41" spans="1:6" ht="12.95" customHeight="1">
      <c r="A41" s="1" t="s">
        <v>29</v>
      </c>
      <c r="B41" s="190">
        <f>'Balance Sheet'!B41/'Balance Sheet'!$B$55</f>
        <v>0</v>
      </c>
      <c r="C41" s="194"/>
      <c r="D41" s="190">
        <f>'Balance Sheet'!C41/'Balance Sheet'!$C$55</f>
        <v>0</v>
      </c>
      <c r="E41" s="194"/>
      <c r="F41" s="190">
        <f>'Balance Sheet'!D41/'Balance Sheet'!$D$55</f>
        <v>0</v>
      </c>
    </row>
    <row r="42" spans="1:6" ht="12.95" customHeight="1">
      <c r="A42" s="1" t="s">
        <v>30</v>
      </c>
      <c r="B42" s="190">
        <f>'Balance Sheet'!B42/'Balance Sheet'!$B$55</f>
        <v>9.3448488850077737E-4</v>
      </c>
      <c r="C42" s="194"/>
      <c r="D42" s="190">
        <f>'Balance Sheet'!C42/'Balance Sheet'!$C$55</f>
        <v>8.9790718555981055E-4</v>
      </c>
      <c r="E42" s="194"/>
      <c r="F42" s="190">
        <f>'Balance Sheet'!D42/'Balance Sheet'!$D$55</f>
        <v>8.7995397163840661E-4</v>
      </c>
    </row>
    <row r="43" spans="1:6" ht="12.95" customHeight="1">
      <c r="A43" s="1" t="s">
        <v>31</v>
      </c>
      <c r="B43" s="190">
        <f>'Balance Sheet'!B43/'Balance Sheet'!$B$55</f>
        <v>0</v>
      </c>
      <c r="C43" s="194"/>
      <c r="D43" s="190">
        <f>'Balance Sheet'!C43/'Balance Sheet'!$C$55</f>
        <v>0</v>
      </c>
      <c r="E43" s="194"/>
      <c r="F43" s="190">
        <f>'Balance Sheet'!D43/'Balance Sheet'!$D$55</f>
        <v>0</v>
      </c>
    </row>
    <row r="44" spans="1:6" ht="12.95" customHeight="1">
      <c r="A44" s="1" t="s">
        <v>32</v>
      </c>
      <c r="B44" s="190">
        <f>'Balance Sheet'!B44/'Balance Sheet'!$B$55</f>
        <v>-8.4662733488104615E-4</v>
      </c>
      <c r="C44" s="194"/>
      <c r="D44" s="190">
        <f>'Balance Sheet'!C44/'Balance Sheet'!$C$55</f>
        <v>-5.5639547823150659E-4</v>
      </c>
      <c r="E44" s="194"/>
      <c r="F44" s="190">
        <f>'Balance Sheet'!D44/'Balance Sheet'!$D$55</f>
        <v>-3.878315652776681E-3</v>
      </c>
    </row>
    <row r="45" spans="1:6" ht="12.95" customHeight="1">
      <c r="A45" s="1" t="s">
        <v>33</v>
      </c>
      <c r="B45" s="190">
        <f>'Balance Sheet'!B45/'Balance Sheet'!$B$55</f>
        <v>-1.1448105471661945E-4</v>
      </c>
      <c r="C45" s="194"/>
      <c r="D45" s="190">
        <f>'Balance Sheet'!C45/'Balance Sheet'!$C$55</f>
        <v>4.9065127689564576E-3</v>
      </c>
      <c r="E45" s="194"/>
      <c r="F45" s="190">
        <f>'Balance Sheet'!D45/'Balance Sheet'!$D$55</f>
        <v>-3.747952101422843E-4</v>
      </c>
    </row>
    <row r="46" spans="1:6" ht="12.95" customHeight="1">
      <c r="A46" s="1" t="s">
        <v>34</v>
      </c>
      <c r="B46" s="190">
        <f>'Balance Sheet'!B46/'Balance Sheet'!$B$55</f>
        <v>-1.7039040702008477E-3</v>
      </c>
      <c r="C46" s="194"/>
      <c r="D46" s="190">
        <f>'Balance Sheet'!C46/'Balance Sheet'!$C$55</f>
        <v>-2.2179074925366264E-3</v>
      </c>
      <c r="E46" s="194"/>
      <c r="F46" s="190">
        <f>'Balance Sheet'!D46/'Balance Sheet'!$D$55</f>
        <v>-4.176647626067195E-3</v>
      </c>
    </row>
    <row r="47" spans="1:6" ht="12.95" customHeight="1">
      <c r="A47" s="1" t="s">
        <v>35</v>
      </c>
      <c r="B47" s="190">
        <f>'Balance Sheet'!B47/'Balance Sheet'!$B$55</f>
        <v>-2.1103118144448468E-2</v>
      </c>
      <c r="C47" s="194"/>
      <c r="D47" s="190">
        <f>'Balance Sheet'!C47/'Balance Sheet'!$C$55</f>
        <v>-2.1657214338887055E-2</v>
      </c>
      <c r="E47" s="194"/>
      <c r="F47" s="190">
        <f>'Balance Sheet'!D47/'Balance Sheet'!$D$55</f>
        <v>-1.8962882739239052E-2</v>
      </c>
    </row>
    <row r="48" spans="1:6" ht="12.95" customHeight="1">
      <c r="A48" s="1" t="s">
        <v>36</v>
      </c>
      <c r="B48" s="190">
        <f>'Balance Sheet'!B48/'Balance Sheet'!$B$55</f>
        <v>4.9107047773210372E-2</v>
      </c>
      <c r="C48" s="194"/>
      <c r="D48" s="190">
        <f>'Balance Sheet'!C48/'Balance Sheet'!$C$55</f>
        <v>4.8258034478612669E-2</v>
      </c>
      <c r="E48" s="194"/>
      <c r="F48" s="190">
        <f>'Balance Sheet'!D48/'Balance Sheet'!$D$55</f>
        <v>5.0628690761360742E-2</v>
      </c>
    </row>
    <row r="49" spans="1:6" ht="12.95" customHeight="1">
      <c r="A49" s="1" t="s">
        <v>37</v>
      </c>
      <c r="B49" s="190">
        <f>'Balance Sheet'!B49/'Balance Sheet'!$B$55</f>
        <v>0.1745663031671317</v>
      </c>
      <c r="C49" s="194"/>
      <c r="D49" s="190">
        <f>'Balance Sheet'!C49/'Balance Sheet'!$C$55</f>
        <v>0.1616271306109606</v>
      </c>
      <c r="E49" s="194"/>
      <c r="F49" s="190">
        <f>'Balance Sheet'!D49/'Balance Sheet'!$D$55</f>
        <v>0.15308065367293039</v>
      </c>
    </row>
    <row r="50" spans="1:6" ht="12.95" customHeight="1">
      <c r="A50" s="1" t="s">
        <v>38</v>
      </c>
      <c r="B50" s="190">
        <f>'Balance Sheet'!B50/'Balance Sheet'!$B$55</f>
        <v>-4.2515068901620837E-2</v>
      </c>
      <c r="C50" s="194"/>
      <c r="D50" s="190">
        <f>'Balance Sheet'!C50/'Balance Sheet'!$C$55</f>
        <v>-4.1234660752246688E-2</v>
      </c>
      <c r="E50" s="194"/>
      <c r="F50" s="190">
        <f>'Balance Sheet'!D50/'Balance Sheet'!$D$55</f>
        <v>-4.5999531192613401E-2</v>
      </c>
    </row>
    <row r="51" spans="1:6" ht="12.95" customHeight="1">
      <c r="A51" s="14" t="s">
        <v>39</v>
      </c>
      <c r="B51" s="200">
        <f>SUM(B41:B50)</f>
        <v>0.15832463632297505</v>
      </c>
      <c r="C51" s="196"/>
      <c r="D51" s="200">
        <f>SUM(D41:D50)</f>
        <v>0.15002340698218766</v>
      </c>
      <c r="E51" s="196"/>
      <c r="F51" s="200">
        <f>SUM(F41:F50)</f>
        <v>0.13119712598509092</v>
      </c>
    </row>
    <row r="52" spans="1:6" ht="12.95" customHeight="1">
      <c r="A52" s="18" t="s">
        <v>44</v>
      </c>
      <c r="B52" s="201">
        <f>'Balance Sheet'!B52/'Balance Sheet'!B55</f>
        <v>7.0046431385912969E-3</v>
      </c>
      <c r="C52" s="197"/>
      <c r="D52" s="201">
        <f>'Balance Sheet'!C52/'Balance Sheet'!C55</f>
        <v>1.0034304659140618E-2</v>
      </c>
      <c r="E52" s="197"/>
      <c r="F52" s="201">
        <f>'Balance Sheet'!D52/'Balance Sheet'!D55</f>
        <v>0</v>
      </c>
    </row>
    <row r="53" spans="1:6" ht="12.95" customHeight="1">
      <c r="A53" s="14" t="s">
        <v>45</v>
      </c>
      <c r="B53" s="200">
        <f>SUM(B51:B52)</f>
        <v>0.16532927946156636</v>
      </c>
      <c r="C53" s="196"/>
      <c r="D53" s="200">
        <f>SUM(D51:D52)</f>
        <v>0.16005771164132829</v>
      </c>
      <c r="E53" s="196"/>
      <c r="F53" s="200">
        <f>SUM(F51:F52)</f>
        <v>0.13119712598509092</v>
      </c>
    </row>
    <row r="54" spans="1:6" ht="12.75" thickBot="1">
      <c r="A54" s="16"/>
      <c r="B54" s="17"/>
      <c r="C54" s="17"/>
      <c r="D54" s="17"/>
      <c r="E54" s="16"/>
      <c r="F54" s="17"/>
    </row>
    <row r="55" spans="1:6" ht="12.95" customHeight="1" thickBot="1">
      <c r="A55" s="5" t="s">
        <v>40</v>
      </c>
      <c r="B55" s="192">
        <f>B53+B38</f>
        <v>1</v>
      </c>
      <c r="C55" s="195"/>
      <c r="D55" s="192">
        <f>D53+D38</f>
        <v>1</v>
      </c>
      <c r="E55" s="199"/>
      <c r="F55" s="192">
        <f>F53+F38+F39</f>
        <v>1</v>
      </c>
    </row>
    <row r="56" spans="1:6">
      <c r="A56" s="7"/>
      <c r="B56" s="8"/>
      <c r="C56" s="8"/>
      <c r="D56" s="7"/>
      <c r="E56" s="7"/>
      <c r="F56" s="7"/>
    </row>
    <row r="57" spans="1:6">
      <c r="B57" s="3"/>
      <c r="C57" s="3"/>
      <c r="D57" s="3"/>
    </row>
    <row r="58" spans="1:6">
      <c r="B58" s="3"/>
      <c r="C58" s="3"/>
      <c r="D58" s="3"/>
    </row>
    <row r="59" spans="1:6">
      <c r="B59" s="3"/>
      <c r="C59" s="3"/>
      <c r="D59" s="3"/>
    </row>
    <row r="60" spans="1:6">
      <c r="B60" s="3"/>
      <c r="C60" s="3"/>
      <c r="D60" s="3"/>
    </row>
    <row r="62" spans="1:6">
      <c r="B62" s="3"/>
      <c r="C62" s="3"/>
      <c r="D62" s="3"/>
    </row>
    <row r="64" spans="1:6">
      <c r="B64" s="3"/>
      <c r="C64" s="3"/>
      <c r="D64" s="3"/>
    </row>
    <row r="66" spans="2:4">
      <c r="B66" s="3"/>
      <c r="C66" s="3"/>
      <c r="D66" s="3"/>
    </row>
    <row r="68" spans="2:4">
      <c r="B68" s="3"/>
      <c r="C68" s="3"/>
      <c r="D68" s="3"/>
    </row>
    <row r="73" spans="2:4">
      <c r="B73" s="3"/>
      <c r="C73" s="3"/>
      <c r="D73" s="3"/>
    </row>
    <row r="75" spans="2:4">
      <c r="B75" s="3"/>
      <c r="C75" s="3"/>
      <c r="D75" s="3"/>
    </row>
    <row r="76" spans="2:4">
      <c r="B76" s="3"/>
      <c r="C76" s="3"/>
      <c r="D76" s="3"/>
    </row>
    <row r="77" spans="2:4">
      <c r="B77" s="3"/>
      <c r="C77" s="3"/>
      <c r="D77" s="3"/>
    </row>
    <row r="78" spans="2:4">
      <c r="B78" s="3"/>
      <c r="C78" s="3"/>
      <c r="D78" s="3"/>
    </row>
    <row r="79" spans="2:4">
      <c r="B79" s="3"/>
      <c r="C79" s="3"/>
      <c r="D79" s="3"/>
    </row>
    <row r="82" spans="2:4">
      <c r="B82" s="3"/>
      <c r="C82" s="3"/>
      <c r="D82" s="3"/>
    </row>
    <row r="84" spans="2:4">
      <c r="B84" s="3"/>
      <c r="C84" s="3"/>
      <c r="D84" s="3"/>
    </row>
    <row r="85" spans="2:4">
      <c r="B85" s="3"/>
      <c r="C85" s="3"/>
      <c r="D85" s="3"/>
    </row>
    <row r="86" spans="2:4">
      <c r="B86" s="3"/>
      <c r="C86" s="3"/>
      <c r="D86" s="3"/>
    </row>
    <row r="87" spans="2:4">
      <c r="B87" s="3"/>
      <c r="C87" s="3"/>
      <c r="D87" s="3"/>
    </row>
    <row r="89" spans="2:4">
      <c r="B89" s="3"/>
      <c r="C89" s="3"/>
      <c r="D89" s="3"/>
    </row>
    <row r="91" spans="2:4">
      <c r="B91" s="3"/>
      <c r="C91" s="3"/>
      <c r="D91" s="3"/>
    </row>
    <row r="93" spans="2:4">
      <c r="B93" s="2"/>
      <c r="C93" s="2"/>
      <c r="D93" s="2"/>
    </row>
    <row r="95" spans="2:4">
      <c r="B95" s="2"/>
      <c r="C95" s="2"/>
      <c r="D95" s="2"/>
    </row>
    <row r="97" spans="2:4">
      <c r="B97" s="3"/>
      <c r="C97" s="3"/>
      <c r="D97" s="3"/>
    </row>
  </sheetData>
  <mergeCells count="1">
    <mergeCell ref="B1:F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91"/>
  <sheetViews>
    <sheetView workbookViewId="0">
      <selection activeCell="I33" sqref="I33"/>
    </sheetView>
  </sheetViews>
  <sheetFormatPr defaultRowHeight="12.75"/>
  <cols>
    <col min="1" max="1" width="9.140625" style="46"/>
    <col min="2" max="2" width="17" style="46" customWidth="1"/>
    <col min="3" max="8" width="15.7109375" style="46" customWidth="1"/>
    <col min="9" max="18" width="9.140625" style="54"/>
    <col min="19" max="16384" width="9.140625" style="46"/>
  </cols>
  <sheetData>
    <row r="1" spans="1:18" ht="18">
      <c r="A1" s="59" t="s">
        <v>105</v>
      </c>
      <c r="B1" s="54"/>
      <c r="C1" s="54"/>
      <c r="D1" s="54"/>
      <c r="E1" s="54"/>
      <c r="F1" s="54"/>
      <c r="G1" s="54"/>
      <c r="H1" s="54"/>
    </row>
    <row r="2" spans="1:18" ht="13.5" thickBot="1">
      <c r="A2" s="54"/>
      <c r="B2" s="54"/>
      <c r="C2" s="54"/>
      <c r="D2" s="54"/>
      <c r="E2" s="54"/>
      <c r="F2" s="54"/>
      <c r="G2" s="54"/>
      <c r="H2" s="54"/>
    </row>
    <row r="3" spans="1:18" s="50" customFormat="1" ht="39.75" customHeight="1">
      <c r="A3" s="224"/>
      <c r="B3" s="225"/>
      <c r="C3" s="226" t="s">
        <v>94</v>
      </c>
      <c r="D3" s="227"/>
      <c r="E3" s="227"/>
      <c r="F3" s="228" t="s">
        <v>93</v>
      </c>
      <c r="G3" s="229"/>
      <c r="H3" s="230"/>
      <c r="I3" s="55"/>
      <c r="J3" s="55"/>
      <c r="K3" s="55"/>
      <c r="L3" s="55"/>
      <c r="M3" s="55"/>
      <c r="N3" s="55"/>
      <c r="O3" s="55"/>
      <c r="P3" s="55"/>
      <c r="Q3" s="55"/>
      <c r="R3" s="55"/>
    </row>
    <row r="4" spans="1:18" s="50" customFormat="1" ht="15">
      <c r="A4" s="60" t="s">
        <v>104</v>
      </c>
      <c r="B4" s="61"/>
      <c r="C4" s="62">
        <v>2010</v>
      </c>
      <c r="D4" s="63">
        <v>2009</v>
      </c>
      <c r="E4" s="63">
        <v>2008</v>
      </c>
      <c r="F4" s="63">
        <v>2010</v>
      </c>
      <c r="G4" s="63">
        <v>2009</v>
      </c>
      <c r="H4" s="64">
        <v>2008</v>
      </c>
      <c r="I4" s="55"/>
      <c r="J4" s="55"/>
      <c r="K4" s="55"/>
      <c r="L4" s="55"/>
      <c r="M4" s="55"/>
      <c r="N4" s="55"/>
      <c r="O4" s="55"/>
      <c r="P4" s="55"/>
      <c r="Q4" s="55"/>
      <c r="R4" s="55"/>
    </row>
    <row r="5" spans="1:18" s="50" customFormat="1" ht="14.25">
      <c r="A5" s="65" t="s">
        <v>100</v>
      </c>
      <c r="B5" s="65"/>
      <c r="C5" s="66">
        <v>11644</v>
      </c>
      <c r="D5" s="67">
        <v>11025</v>
      </c>
      <c r="E5" s="67">
        <v>17410</v>
      </c>
      <c r="F5" s="68"/>
      <c r="G5" s="68"/>
      <c r="H5" s="69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1:18" s="50" customFormat="1" ht="14.25">
      <c r="A6" s="65" t="s">
        <v>103</v>
      </c>
      <c r="B6" s="65"/>
      <c r="C6" s="70">
        <v>124198</v>
      </c>
      <c r="D6" s="71">
        <v>125136</v>
      </c>
      <c r="E6" s="71">
        <v>104665</v>
      </c>
      <c r="F6" s="68"/>
      <c r="G6" s="68"/>
      <c r="H6" s="69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s="50" customFormat="1" ht="15" thickBot="1">
      <c r="A7" s="65" t="s">
        <v>102</v>
      </c>
      <c r="B7" s="65"/>
      <c r="C7" s="72">
        <f>C5/C6</f>
        <v>9.3753522601008069E-2</v>
      </c>
      <c r="D7" s="73">
        <f>D5/D6</f>
        <v>8.8104142692750284E-2</v>
      </c>
      <c r="E7" s="73">
        <f>E5/E6</f>
        <v>0.16634022834758516</v>
      </c>
      <c r="F7" s="74">
        <v>0.10299999999999999</v>
      </c>
      <c r="G7" s="74">
        <v>9.5000000000000001E-2</v>
      </c>
      <c r="H7" s="75">
        <v>0.14699999999999999</v>
      </c>
      <c r="I7" s="55"/>
      <c r="J7" s="55"/>
      <c r="K7" s="55"/>
      <c r="L7" s="55"/>
      <c r="M7" s="55"/>
      <c r="N7" s="55"/>
      <c r="O7" s="55"/>
      <c r="P7" s="55"/>
      <c r="Q7" s="55"/>
      <c r="R7" s="55"/>
    </row>
    <row r="8" spans="1:18" ht="14.25">
      <c r="A8" s="222"/>
      <c r="B8" s="223"/>
      <c r="C8" s="76"/>
      <c r="D8" s="76"/>
      <c r="E8" s="76"/>
      <c r="F8" s="57"/>
      <c r="G8" s="57"/>
      <c r="H8" s="57"/>
    </row>
    <row r="9" spans="1:18" ht="15" thickBot="1">
      <c r="A9" s="77"/>
      <c r="B9" s="78"/>
      <c r="C9" s="76"/>
      <c r="D9" s="76"/>
      <c r="E9" s="76"/>
      <c r="F9" s="57"/>
      <c r="G9" s="57"/>
      <c r="H9" s="57"/>
    </row>
    <row r="10" spans="1:18" s="49" customFormat="1" ht="54" customHeight="1">
      <c r="A10" s="79"/>
      <c r="B10" s="79"/>
      <c r="C10" s="226" t="s">
        <v>94</v>
      </c>
      <c r="D10" s="227"/>
      <c r="E10" s="227"/>
      <c r="F10" s="228" t="s">
        <v>93</v>
      </c>
      <c r="G10" s="229"/>
      <c r="H10" s="230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18" s="49" customFormat="1" ht="15">
      <c r="A11" s="80" t="s">
        <v>101</v>
      </c>
      <c r="B11" s="81"/>
      <c r="C11" s="62">
        <v>2010</v>
      </c>
      <c r="D11" s="63">
        <v>2009</v>
      </c>
      <c r="E11" s="63">
        <v>2008</v>
      </c>
      <c r="F11" s="63">
        <v>2010</v>
      </c>
      <c r="G11" s="63">
        <v>2009</v>
      </c>
      <c r="H11" s="64">
        <v>2008</v>
      </c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18" s="49" customFormat="1" ht="14.25">
      <c r="A12" s="65" t="s">
        <v>100</v>
      </c>
      <c r="B12" s="56"/>
      <c r="C12" s="66">
        <v>11644</v>
      </c>
      <c r="D12" s="67">
        <v>11025</v>
      </c>
      <c r="E12" s="67">
        <v>17410</v>
      </c>
      <c r="F12" s="68"/>
      <c r="G12" s="68"/>
      <c r="H12" s="69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1:18" s="49" customFormat="1" ht="14.25">
      <c r="A13" s="56" t="s">
        <v>14</v>
      </c>
      <c r="B13" s="56"/>
      <c r="C13" s="82">
        <v>751216</v>
      </c>
      <c r="D13" s="83">
        <v>781818</v>
      </c>
      <c r="E13" s="83">
        <v>797769</v>
      </c>
      <c r="F13" s="84"/>
      <c r="G13" s="84"/>
      <c r="H13" s="85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18" s="49" customFormat="1" ht="15" thickBot="1">
      <c r="A14" s="56" t="s">
        <v>99</v>
      </c>
      <c r="B14" s="56"/>
      <c r="C14" s="86">
        <f>C12/C13</f>
        <v>1.5500202338608337E-2</v>
      </c>
      <c r="D14" s="87">
        <f>D12/D13</f>
        <v>1.4101747465522667E-2</v>
      </c>
      <c r="E14" s="87">
        <f>E12/E13</f>
        <v>2.1823359894906923E-2</v>
      </c>
      <c r="F14" s="88">
        <v>1.7999999999999999E-2</v>
      </c>
      <c r="G14" s="88">
        <v>1.6E-2</v>
      </c>
      <c r="H14" s="89">
        <v>2.1999999999999999E-2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18" s="49" customFormat="1" ht="14.25">
      <c r="A15" s="56"/>
      <c r="B15" s="56"/>
      <c r="C15" s="90"/>
      <c r="D15" s="90"/>
      <c r="E15" s="90"/>
      <c r="F15" s="91"/>
      <c r="G15" s="91"/>
      <c r="H15" s="91"/>
      <c r="I15" s="57"/>
      <c r="J15" s="56"/>
      <c r="K15" s="56"/>
      <c r="L15" s="56"/>
      <c r="M15" s="56"/>
      <c r="N15" s="56"/>
      <c r="O15" s="56"/>
      <c r="P15" s="56"/>
      <c r="Q15" s="56"/>
      <c r="R15" s="56"/>
    </row>
    <row r="16" spans="1:18" ht="13.5" thickBot="1">
      <c r="A16" s="54"/>
      <c r="B16" s="54"/>
      <c r="C16" s="54"/>
      <c r="D16" s="54"/>
      <c r="E16" s="54"/>
      <c r="F16" s="54"/>
      <c r="G16" s="54"/>
      <c r="H16" s="54"/>
    </row>
    <row r="17" spans="1:8" ht="38.25" customHeight="1">
      <c r="A17" s="54"/>
      <c r="B17" s="54"/>
      <c r="C17" s="226" t="s">
        <v>94</v>
      </c>
      <c r="D17" s="227"/>
      <c r="E17" s="227"/>
      <c r="F17" s="228" t="s">
        <v>93</v>
      </c>
      <c r="G17" s="229"/>
      <c r="H17" s="230"/>
    </row>
    <row r="18" spans="1:8" ht="15">
      <c r="A18" s="80" t="s">
        <v>98</v>
      </c>
      <c r="B18" s="54"/>
      <c r="C18" s="62">
        <v>2010</v>
      </c>
      <c r="D18" s="63">
        <v>2009</v>
      </c>
      <c r="E18" s="63">
        <v>2008</v>
      </c>
      <c r="F18" s="63">
        <v>2010</v>
      </c>
      <c r="G18" s="63">
        <v>2009</v>
      </c>
      <c r="H18" s="64">
        <v>2008</v>
      </c>
    </row>
    <row r="19" spans="1:8" ht="14.25">
      <c r="A19" s="56" t="s">
        <v>97</v>
      </c>
      <c r="B19" s="54"/>
      <c r="C19" s="92">
        <v>11644</v>
      </c>
      <c r="D19" s="93">
        <v>11025</v>
      </c>
      <c r="E19" s="93">
        <v>17410</v>
      </c>
      <c r="F19" s="94"/>
      <c r="G19" s="94"/>
      <c r="H19" s="95"/>
    </row>
    <row r="20" spans="1:8" ht="14.25">
      <c r="A20" s="56" t="s">
        <v>96</v>
      </c>
      <c r="B20" s="54"/>
      <c r="C20" s="92">
        <v>150211</v>
      </c>
      <c r="D20" s="93">
        <v>156783</v>
      </c>
      <c r="E20" s="93">
        <v>182515</v>
      </c>
      <c r="F20" s="94"/>
      <c r="G20" s="94"/>
      <c r="H20" s="95"/>
    </row>
    <row r="21" spans="1:8" ht="15" thickBot="1">
      <c r="A21" s="56" t="s">
        <v>95</v>
      </c>
      <c r="B21" s="54"/>
      <c r="C21" s="96">
        <f>C19/C20</f>
        <v>7.7517625207208521E-2</v>
      </c>
      <c r="D21" s="97">
        <f>D19/D20</f>
        <v>7.0320123993034958E-2</v>
      </c>
      <c r="E21" s="97">
        <f>E19/E20</f>
        <v>9.5389420047667317E-2</v>
      </c>
      <c r="F21" s="98">
        <v>0.08</v>
      </c>
      <c r="G21" s="98">
        <v>8.3000000000000004E-2</v>
      </c>
      <c r="H21" s="99">
        <v>9.9000000000000005E-2</v>
      </c>
    </row>
    <row r="22" spans="1:8">
      <c r="A22" s="54"/>
      <c r="B22" s="54"/>
      <c r="C22" s="54"/>
      <c r="D22" s="54"/>
      <c r="E22" s="54"/>
      <c r="F22" s="54"/>
      <c r="G22" s="54"/>
      <c r="H22" s="54"/>
    </row>
    <row r="23" spans="1:8" ht="13.5" thickBot="1">
      <c r="A23" s="54"/>
      <c r="B23" s="54"/>
      <c r="C23" s="54"/>
      <c r="D23" s="54"/>
      <c r="E23" s="54"/>
      <c r="F23" s="54"/>
      <c r="G23" s="54"/>
      <c r="H23" s="54"/>
    </row>
    <row r="24" spans="1:8" ht="37.5" customHeight="1" thickBot="1">
      <c r="A24" s="54"/>
      <c r="B24" s="54"/>
      <c r="C24" s="217" t="s">
        <v>94</v>
      </c>
      <c r="D24" s="218"/>
      <c r="E24" s="218"/>
      <c r="F24" s="219" t="s">
        <v>93</v>
      </c>
      <c r="G24" s="220"/>
      <c r="H24" s="221"/>
    </row>
    <row r="25" spans="1:8" ht="15">
      <c r="A25" s="80" t="s">
        <v>92</v>
      </c>
      <c r="B25" s="54"/>
      <c r="C25" s="100">
        <v>2010</v>
      </c>
      <c r="D25" s="101">
        <v>2009</v>
      </c>
      <c r="E25" s="101">
        <v>2008</v>
      </c>
      <c r="F25" s="101">
        <v>2010</v>
      </c>
      <c r="G25" s="101">
        <v>2009</v>
      </c>
      <c r="H25" s="102">
        <v>2008</v>
      </c>
    </row>
    <row r="26" spans="1:8" ht="14.25">
      <c r="A26" s="55" t="s">
        <v>91</v>
      </c>
      <c r="B26" s="55"/>
      <c r="C26" s="48">
        <v>30191</v>
      </c>
      <c r="D26" s="103">
        <v>29113</v>
      </c>
      <c r="E26" s="103">
        <v>45350</v>
      </c>
      <c r="F26" s="104"/>
      <c r="G26" s="104"/>
      <c r="H26" s="105"/>
    </row>
    <row r="27" spans="1:8" ht="14.25">
      <c r="A27" s="55" t="s">
        <v>90</v>
      </c>
      <c r="B27" s="55"/>
      <c r="C27" s="106">
        <v>751216</v>
      </c>
      <c r="D27" s="107">
        <v>781818</v>
      </c>
      <c r="E27" s="107">
        <v>797769</v>
      </c>
      <c r="F27" s="104"/>
      <c r="G27" s="104"/>
      <c r="H27" s="105"/>
    </row>
    <row r="28" spans="1:8" ht="15" thickBot="1">
      <c r="A28" s="55" t="s">
        <v>89</v>
      </c>
      <c r="B28" s="54"/>
      <c r="C28" s="108">
        <f>C26/C27</f>
        <v>4.0189506080807652E-2</v>
      </c>
      <c r="D28" s="109">
        <f>D26/D27</f>
        <v>3.7237566799434137E-2</v>
      </c>
      <c r="E28" s="109">
        <f>E26/E27</f>
        <v>5.6846029364389941E-2</v>
      </c>
      <c r="F28" s="110">
        <v>2.4E-2</v>
      </c>
      <c r="G28" s="110">
        <v>1.9E-2</v>
      </c>
      <c r="H28" s="111">
        <v>2.8000000000000001E-2</v>
      </c>
    </row>
    <row r="29" spans="1:8">
      <c r="A29" s="54"/>
      <c r="B29" s="54"/>
      <c r="C29" s="54"/>
      <c r="D29" s="54"/>
      <c r="E29" s="54"/>
      <c r="F29" s="54"/>
      <c r="G29" s="54"/>
      <c r="H29" s="54"/>
    </row>
    <row r="30" spans="1:8" s="54" customFormat="1"/>
    <row r="31" spans="1:8" s="54" customFormat="1"/>
    <row r="32" spans="1:8" s="54" customFormat="1"/>
    <row r="33" s="54" customFormat="1"/>
    <row r="34" s="54" customFormat="1"/>
    <row r="35" s="54" customFormat="1"/>
    <row r="36" s="54" customFormat="1"/>
    <row r="37" s="54" customFormat="1"/>
    <row r="38" s="54" customFormat="1"/>
    <row r="39" s="54" customFormat="1"/>
    <row r="40" s="54" customFormat="1"/>
    <row r="41" s="54" customFormat="1"/>
    <row r="42" s="54" customFormat="1"/>
    <row r="43" s="54" customFormat="1"/>
    <row r="44" s="58" customFormat="1"/>
    <row r="45" s="54" customFormat="1"/>
    <row r="46" s="54" customFormat="1"/>
    <row r="47" s="54" customFormat="1"/>
    <row r="48" s="54" customFormat="1"/>
    <row r="49" s="54" customFormat="1"/>
    <row r="50" s="54" customFormat="1"/>
    <row r="51" s="54" customFormat="1"/>
    <row r="52" s="54" customFormat="1"/>
    <row r="53" s="54" customFormat="1"/>
    <row r="54" s="54" customFormat="1"/>
    <row r="55" s="54" customFormat="1"/>
    <row r="56" s="54" customFormat="1"/>
    <row r="57" s="54" customFormat="1"/>
    <row r="58" s="54" customFormat="1"/>
    <row r="59" s="54" customFormat="1"/>
    <row r="60" s="54" customFormat="1"/>
    <row r="61" s="54" customFormat="1"/>
    <row r="62" s="54" customFormat="1"/>
    <row r="63" s="54" customFormat="1"/>
    <row r="64" s="54" customFormat="1"/>
    <row r="65" s="54" customFormat="1"/>
    <row r="66" s="54" customFormat="1"/>
    <row r="67" s="54" customFormat="1"/>
    <row r="68" s="54" customFormat="1"/>
    <row r="69" s="54" customFormat="1"/>
    <row r="70" s="54" customFormat="1"/>
    <row r="71" s="54" customFormat="1"/>
    <row r="72" s="54" customFormat="1"/>
    <row r="73" s="54" customFormat="1"/>
    <row r="74" s="54" customFormat="1"/>
    <row r="75" s="54" customFormat="1"/>
    <row r="76" s="54" customFormat="1"/>
    <row r="77" s="54" customFormat="1"/>
    <row r="78" s="54" customFormat="1"/>
    <row r="79" s="54" customFormat="1"/>
    <row r="80" s="54" customFormat="1"/>
    <row r="81" spans="1:8" s="54" customFormat="1"/>
    <row r="82" spans="1:8" s="54" customFormat="1"/>
    <row r="83" spans="1:8" s="54" customFormat="1"/>
    <row r="84" spans="1:8" s="54" customFormat="1"/>
    <row r="85" spans="1:8" s="54" customFormat="1"/>
    <row r="86" spans="1:8" s="54" customFormat="1"/>
    <row r="87" spans="1:8">
      <c r="A87" s="47"/>
      <c r="B87" s="47"/>
      <c r="C87" s="47"/>
      <c r="D87" s="47"/>
      <c r="E87" s="47"/>
      <c r="F87" s="47"/>
      <c r="G87" s="47"/>
      <c r="H87" s="47"/>
    </row>
    <row r="88" spans="1:8">
      <c r="A88" s="47"/>
      <c r="B88" s="47"/>
      <c r="C88" s="47"/>
      <c r="D88" s="47"/>
      <c r="E88" s="47"/>
      <c r="F88" s="47"/>
      <c r="G88" s="47"/>
      <c r="H88" s="47"/>
    </row>
    <row r="89" spans="1:8">
      <c r="A89" s="47"/>
      <c r="B89" s="47"/>
      <c r="C89" s="47"/>
      <c r="D89" s="47"/>
      <c r="E89" s="47"/>
      <c r="F89" s="47"/>
      <c r="G89" s="47"/>
      <c r="H89" s="47"/>
    </row>
    <row r="90" spans="1:8">
      <c r="A90" s="47"/>
      <c r="B90" s="47"/>
      <c r="C90" s="47"/>
      <c r="D90" s="47"/>
      <c r="E90" s="47"/>
      <c r="F90" s="47"/>
      <c r="G90" s="47"/>
      <c r="H90" s="47"/>
    </row>
    <row r="91" spans="1:8">
      <c r="A91" s="47"/>
      <c r="B91" s="47"/>
      <c r="C91" s="47"/>
      <c r="D91" s="47"/>
      <c r="E91" s="47"/>
      <c r="F91" s="47"/>
      <c r="G91" s="47"/>
      <c r="H91" s="47"/>
    </row>
  </sheetData>
  <mergeCells count="10">
    <mergeCell ref="C24:E24"/>
    <mergeCell ref="F24:H24"/>
    <mergeCell ref="A8:B8"/>
    <mergeCell ref="A3:B3"/>
    <mergeCell ref="C3:E3"/>
    <mergeCell ref="F3:H3"/>
    <mergeCell ref="C10:E10"/>
    <mergeCell ref="F10:H10"/>
    <mergeCell ref="C17:E17"/>
    <mergeCell ref="F17:H17"/>
  </mergeCells>
  <pageMargins left="0.75" right="0.75" top="1" bottom="1" header="0.5" footer="0.5"/>
  <pageSetup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I33" sqref="I33"/>
    </sheetView>
  </sheetViews>
  <sheetFormatPr defaultRowHeight="12.75"/>
  <cols>
    <col min="1" max="1" width="9.140625" style="54"/>
    <col min="2" max="2" width="19.42578125" style="54" customWidth="1"/>
    <col min="3" max="8" width="15.7109375" style="54" customWidth="1"/>
    <col min="9" max="16384" width="9.140625" style="54"/>
  </cols>
  <sheetData>
    <row r="1" spans="1:9" ht="18">
      <c r="A1" s="59" t="s">
        <v>122</v>
      </c>
    </row>
    <row r="2" spans="1:9" ht="13.5" thickBot="1"/>
    <row r="3" spans="1:9" s="55" customFormat="1" ht="39.75" customHeight="1">
      <c r="A3" s="224"/>
      <c r="B3" s="225"/>
      <c r="C3" s="226" t="s">
        <v>94</v>
      </c>
      <c r="D3" s="227"/>
      <c r="E3" s="227"/>
      <c r="F3" s="228" t="s">
        <v>93</v>
      </c>
      <c r="G3" s="229"/>
      <c r="H3" s="230"/>
    </row>
    <row r="4" spans="1:9" s="55" customFormat="1" ht="15">
      <c r="A4" s="60" t="s">
        <v>121</v>
      </c>
      <c r="B4" s="61"/>
      <c r="C4" s="62">
        <v>2010</v>
      </c>
      <c r="D4" s="63">
        <v>2009</v>
      </c>
      <c r="E4" s="63">
        <v>2008</v>
      </c>
      <c r="F4" s="63">
        <v>2010</v>
      </c>
      <c r="G4" s="63">
        <v>2009</v>
      </c>
      <c r="H4" s="64">
        <v>2008</v>
      </c>
    </row>
    <row r="5" spans="1:9" s="55" customFormat="1" ht="14.25">
      <c r="A5" s="65" t="s">
        <v>27</v>
      </c>
      <c r="B5" s="65"/>
      <c r="C5" s="66">
        <v>627018</v>
      </c>
      <c r="D5" s="67">
        <v>656682</v>
      </c>
      <c r="E5" s="67">
        <v>684157</v>
      </c>
      <c r="F5" s="68"/>
      <c r="G5" s="68"/>
      <c r="H5" s="69"/>
    </row>
    <row r="6" spans="1:9" s="55" customFormat="1" ht="14.25">
      <c r="A6" s="65" t="s">
        <v>14</v>
      </c>
      <c r="B6" s="65"/>
      <c r="C6" s="70">
        <v>751216</v>
      </c>
      <c r="D6" s="71">
        <v>781818</v>
      </c>
      <c r="E6" s="71">
        <v>797769</v>
      </c>
      <c r="F6" s="68"/>
      <c r="G6" s="68"/>
      <c r="H6" s="69"/>
    </row>
    <row r="7" spans="1:9" s="55" customFormat="1" ht="15" thickBot="1">
      <c r="A7" s="65" t="s">
        <v>79</v>
      </c>
      <c r="B7" s="65"/>
      <c r="C7" s="112">
        <f>C5/C6</f>
        <v>0.83467072053843372</v>
      </c>
      <c r="D7" s="113">
        <f>D5/D6</f>
        <v>0.83994228835867168</v>
      </c>
      <c r="E7" s="113">
        <f>E5/E6</f>
        <v>0.85758784811142075</v>
      </c>
      <c r="F7" s="114">
        <v>0.8</v>
      </c>
      <c r="G7" s="114">
        <v>0.8</v>
      </c>
      <c r="H7" s="115">
        <v>0.8</v>
      </c>
    </row>
    <row r="8" spans="1:9" ht="14.25">
      <c r="A8" s="222"/>
      <c r="B8" s="223"/>
      <c r="C8" s="76"/>
      <c r="D8" s="76"/>
      <c r="E8" s="76"/>
      <c r="F8" s="57"/>
      <c r="G8" s="57"/>
      <c r="H8" s="57"/>
    </row>
    <row r="9" spans="1:9" ht="15.75" customHeight="1" thickBot="1"/>
    <row r="10" spans="1:9" s="56" customFormat="1" ht="41.25" customHeight="1">
      <c r="A10" s="79"/>
      <c r="B10" s="79"/>
      <c r="C10" s="226" t="s">
        <v>94</v>
      </c>
      <c r="D10" s="227"/>
      <c r="E10" s="227"/>
      <c r="F10" s="228" t="s">
        <v>93</v>
      </c>
      <c r="G10" s="229"/>
      <c r="H10" s="230"/>
    </row>
    <row r="11" spans="1:9" s="56" customFormat="1" ht="15">
      <c r="A11" s="80" t="s">
        <v>120</v>
      </c>
      <c r="B11" s="81"/>
      <c r="C11" s="62">
        <v>2010</v>
      </c>
      <c r="D11" s="63">
        <v>2009</v>
      </c>
      <c r="E11" s="63">
        <v>2008</v>
      </c>
      <c r="F11" s="63">
        <v>2010</v>
      </c>
      <c r="G11" s="63">
        <v>2009</v>
      </c>
      <c r="H11" s="64">
        <v>2008</v>
      </c>
    </row>
    <row r="12" spans="1:9" s="56" customFormat="1" ht="14.25">
      <c r="A12" s="65" t="s">
        <v>91</v>
      </c>
      <c r="C12" s="48">
        <v>30191</v>
      </c>
      <c r="D12" s="103">
        <v>29113</v>
      </c>
      <c r="E12" s="103">
        <v>45350</v>
      </c>
      <c r="F12" s="68"/>
      <c r="G12" s="68"/>
      <c r="H12" s="69"/>
    </row>
    <row r="13" spans="1:9" s="56" customFormat="1" ht="14.25">
      <c r="A13" s="56" t="s">
        <v>119</v>
      </c>
      <c r="C13" s="116">
        <v>15983</v>
      </c>
      <c r="D13" s="117">
        <v>18769</v>
      </c>
      <c r="E13" s="117">
        <v>26209</v>
      </c>
      <c r="F13" s="84"/>
      <c r="G13" s="84"/>
      <c r="H13" s="85"/>
    </row>
    <row r="14" spans="1:9" s="56" customFormat="1" ht="15" thickBot="1">
      <c r="A14" s="56" t="s">
        <v>118</v>
      </c>
      <c r="C14" s="112">
        <f>C12/C13</f>
        <v>1.8889445035350059</v>
      </c>
      <c r="D14" s="113">
        <f>D12/D13</f>
        <v>1.5511215301827481</v>
      </c>
      <c r="E14" s="113">
        <f>E12/E13</f>
        <v>1.7303216452363692</v>
      </c>
      <c r="F14" s="118">
        <v>4.8</v>
      </c>
      <c r="G14" s="118">
        <v>4.9000000000000004</v>
      </c>
      <c r="H14" s="119">
        <v>6.6</v>
      </c>
    </row>
    <row r="15" spans="1:9" s="56" customFormat="1" ht="14.25">
      <c r="C15" s="90"/>
      <c r="D15" s="90"/>
      <c r="E15" s="90"/>
      <c r="F15" s="91"/>
      <c r="G15" s="91"/>
      <c r="H15" s="91"/>
      <c r="I15" s="57"/>
    </row>
    <row r="16" spans="1:9" ht="13.5" thickBot="1"/>
    <row r="17" spans="1:8" ht="38.25" customHeight="1">
      <c r="C17" s="226" t="s">
        <v>94</v>
      </c>
      <c r="D17" s="227"/>
      <c r="E17" s="227"/>
      <c r="F17" s="228" t="s">
        <v>93</v>
      </c>
      <c r="G17" s="229"/>
      <c r="H17" s="230"/>
    </row>
    <row r="18" spans="1:8" ht="15">
      <c r="A18" s="52" t="s">
        <v>115</v>
      </c>
      <c r="C18" s="62">
        <v>2010</v>
      </c>
      <c r="D18" s="63">
        <v>2009</v>
      </c>
      <c r="E18" s="63">
        <v>2008</v>
      </c>
      <c r="F18" s="63">
        <v>2010</v>
      </c>
      <c r="G18" s="63">
        <v>2009</v>
      </c>
      <c r="H18" s="64">
        <v>2008</v>
      </c>
    </row>
    <row r="19" spans="1:8" ht="14.25">
      <c r="A19" s="54" t="s">
        <v>117</v>
      </c>
      <c r="C19" s="48">
        <f>30191</f>
        <v>30191</v>
      </c>
      <c r="D19" s="103">
        <f>29113</f>
        <v>29113</v>
      </c>
      <c r="E19" s="103">
        <f>45350</f>
        <v>45350</v>
      </c>
      <c r="F19" s="94"/>
      <c r="G19" s="94"/>
      <c r="H19" s="95"/>
    </row>
    <row r="20" spans="1:8" ht="14.25">
      <c r="A20" s="56" t="s">
        <v>116</v>
      </c>
      <c r="C20" s="120">
        <f>15983+293323</f>
        <v>309306</v>
      </c>
      <c r="D20" s="121">
        <f>18769+338215</f>
        <v>356984</v>
      </c>
      <c r="E20" s="121">
        <f>26209+330067</f>
        <v>356276</v>
      </c>
      <c r="F20" s="94"/>
      <c r="G20" s="94"/>
      <c r="H20" s="95"/>
    </row>
    <row r="21" spans="1:8" ht="15" thickBot="1">
      <c r="A21" s="56" t="s">
        <v>115</v>
      </c>
      <c r="C21" s="96">
        <f>C19/C20</f>
        <v>9.7608840436331654E-2</v>
      </c>
      <c r="D21" s="97">
        <f>D19/D20</f>
        <v>8.1552674629675276E-2</v>
      </c>
      <c r="E21" s="97">
        <f>E19/E20</f>
        <v>0.12728895575340465</v>
      </c>
      <c r="F21" s="88" t="s">
        <v>114</v>
      </c>
      <c r="G21" s="88" t="s">
        <v>114</v>
      </c>
      <c r="H21" s="89" t="s">
        <v>114</v>
      </c>
    </row>
    <row r="22" spans="1:8" ht="14.25">
      <c r="C22" s="122"/>
      <c r="D22" s="122"/>
      <c r="E22" s="122"/>
      <c r="F22" s="123"/>
      <c r="G22" s="123"/>
      <c r="H22" s="123"/>
    </row>
    <row r="23" spans="1:8" ht="14.25">
      <c r="A23" s="56"/>
      <c r="C23" s="124"/>
      <c r="D23" s="124"/>
      <c r="E23" s="124"/>
      <c r="F23" s="123"/>
      <c r="G23" s="123"/>
      <c r="H23" s="123"/>
    </row>
    <row r="24" spans="1:8">
      <c r="C24" s="124"/>
      <c r="D24" s="124"/>
      <c r="E24" s="124"/>
      <c r="F24" s="58"/>
    </row>
    <row r="54" s="58" customFormat="1"/>
  </sheetData>
  <mergeCells count="8">
    <mergeCell ref="C17:E17"/>
    <mergeCell ref="F17:H17"/>
    <mergeCell ref="A8:B8"/>
    <mergeCell ref="A3:B3"/>
    <mergeCell ref="C3:E3"/>
    <mergeCell ref="F3:H3"/>
    <mergeCell ref="C10:E10"/>
    <mergeCell ref="F10:H10"/>
  </mergeCells>
  <pageMargins left="0.75" right="0.75" top="1" bottom="1" header="0.5" footer="0.5"/>
  <pageSetup orientation="portrait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I33" sqref="I33"/>
    </sheetView>
  </sheetViews>
  <sheetFormatPr defaultRowHeight="14.25"/>
  <cols>
    <col min="1" max="1" width="9.140625" style="56"/>
    <col min="2" max="2" width="13.7109375" style="56" customWidth="1"/>
    <col min="3" max="8" width="15.7109375" style="56" customWidth="1"/>
    <col min="9" max="16384" width="9.140625" style="56"/>
  </cols>
  <sheetData>
    <row r="1" spans="1:8" ht="18">
      <c r="A1" s="59" t="s">
        <v>113</v>
      </c>
    </row>
    <row r="2" spans="1:8" ht="15" thickBot="1"/>
    <row r="3" spans="1:8" ht="39.75" customHeight="1">
      <c r="C3" s="226" t="s">
        <v>94</v>
      </c>
      <c r="D3" s="227"/>
      <c r="E3" s="227"/>
      <c r="F3" s="228" t="s">
        <v>93</v>
      </c>
      <c r="G3" s="229"/>
      <c r="H3" s="230"/>
    </row>
    <row r="4" spans="1:8" ht="15">
      <c r="A4" s="233" t="s">
        <v>112</v>
      </c>
      <c r="B4" s="234"/>
      <c r="C4" s="62">
        <v>2010</v>
      </c>
      <c r="D4" s="63">
        <v>2009</v>
      </c>
      <c r="E4" s="63">
        <v>2008</v>
      </c>
      <c r="F4" s="63">
        <v>2010</v>
      </c>
      <c r="G4" s="63">
        <v>2009</v>
      </c>
      <c r="H4" s="64">
        <v>2008</v>
      </c>
    </row>
    <row r="5" spans="1:8" ht="15">
      <c r="A5" s="231" t="s">
        <v>108</v>
      </c>
      <c r="B5" s="232"/>
      <c r="C5" s="51">
        <v>472049</v>
      </c>
      <c r="D5" s="125">
        <v>496055</v>
      </c>
      <c r="E5" s="125">
        <v>503325</v>
      </c>
      <c r="F5" s="126"/>
      <c r="G5" s="127"/>
      <c r="H5" s="128"/>
    </row>
    <row r="6" spans="1:8">
      <c r="A6" s="231" t="s">
        <v>111</v>
      </c>
      <c r="B6" s="232"/>
      <c r="C6" s="129">
        <v>11526</v>
      </c>
      <c r="D6" s="130">
        <v>11987</v>
      </c>
      <c r="E6" s="130">
        <v>13674</v>
      </c>
      <c r="F6" s="131"/>
      <c r="G6" s="131"/>
      <c r="H6" s="132"/>
    </row>
    <row r="7" spans="1:8">
      <c r="A7" s="231" t="s">
        <v>107</v>
      </c>
      <c r="B7" s="232"/>
      <c r="C7" s="82">
        <v>627018</v>
      </c>
      <c r="D7" s="83">
        <v>656682</v>
      </c>
      <c r="E7" s="83">
        <v>684157</v>
      </c>
      <c r="F7" s="131"/>
      <c r="G7" s="131"/>
      <c r="H7" s="132"/>
    </row>
    <row r="8" spans="1:8" ht="15" thickBot="1">
      <c r="A8" s="231" t="s">
        <v>110</v>
      </c>
      <c r="B8" s="232"/>
      <c r="C8" s="112">
        <f>(C5-C6)/C7</f>
        <v>0.73446535825127823</v>
      </c>
      <c r="D8" s="113">
        <f>(D5-D6)/D7</f>
        <v>0.7371421784059865</v>
      </c>
      <c r="E8" s="113">
        <f>(E5-E6)/E7</f>
        <v>0.71569975897345195</v>
      </c>
      <c r="F8" s="114">
        <v>0.4</v>
      </c>
      <c r="G8" s="114">
        <v>-0.2</v>
      </c>
      <c r="H8" s="115">
        <v>-0.5</v>
      </c>
    </row>
    <row r="10" spans="1:8" ht="15" thickBot="1"/>
    <row r="11" spans="1:8" ht="44.25" customHeight="1">
      <c r="C11" s="226" t="s">
        <v>94</v>
      </c>
      <c r="D11" s="227"/>
      <c r="E11" s="227"/>
      <c r="F11" s="228" t="s">
        <v>93</v>
      </c>
      <c r="G11" s="229"/>
      <c r="H11" s="230"/>
    </row>
    <row r="12" spans="1:8" ht="15">
      <c r="A12" s="80" t="s">
        <v>109</v>
      </c>
      <c r="C12" s="62">
        <v>2010</v>
      </c>
      <c r="D12" s="63">
        <v>2009</v>
      </c>
      <c r="E12" s="63">
        <v>2008</v>
      </c>
      <c r="F12" s="63">
        <v>2010</v>
      </c>
      <c r="G12" s="63">
        <v>2009</v>
      </c>
      <c r="H12" s="64">
        <v>2008</v>
      </c>
    </row>
    <row r="13" spans="1:8">
      <c r="A13" s="56" t="s">
        <v>108</v>
      </c>
      <c r="C13" s="51">
        <v>472049</v>
      </c>
      <c r="D13" s="125">
        <v>496055</v>
      </c>
      <c r="E13" s="125">
        <v>503325</v>
      </c>
      <c r="F13" s="127"/>
      <c r="G13" s="127"/>
      <c r="H13" s="128"/>
    </row>
    <row r="14" spans="1:8">
      <c r="A14" s="56" t="s">
        <v>107</v>
      </c>
      <c r="C14" s="82">
        <v>627018</v>
      </c>
      <c r="D14" s="83">
        <v>656682</v>
      </c>
      <c r="E14" s="83">
        <v>684157</v>
      </c>
      <c r="F14" s="127"/>
      <c r="G14" s="127"/>
      <c r="H14" s="128"/>
    </row>
    <row r="15" spans="1:8" ht="15" thickBot="1">
      <c r="A15" s="56" t="s">
        <v>106</v>
      </c>
      <c r="C15" s="133">
        <f>C13/C14</f>
        <v>0.7528476056508745</v>
      </c>
      <c r="D15" s="134">
        <f>D13/D14</f>
        <v>0.75539606689386951</v>
      </c>
      <c r="E15" s="134">
        <f>E13/E14</f>
        <v>0.73568639946678904</v>
      </c>
      <c r="F15" s="114">
        <v>2.1</v>
      </c>
      <c r="G15" s="114">
        <v>2</v>
      </c>
      <c r="H15" s="115">
        <v>1.8</v>
      </c>
    </row>
  </sheetData>
  <mergeCells count="9">
    <mergeCell ref="C11:E11"/>
    <mergeCell ref="F11:H11"/>
    <mergeCell ref="A8:B8"/>
    <mergeCell ref="C3:E3"/>
    <mergeCell ref="F3:H3"/>
    <mergeCell ref="A4:B4"/>
    <mergeCell ref="A5:B5"/>
    <mergeCell ref="A6:B6"/>
    <mergeCell ref="A7:B7"/>
  </mergeCells>
  <pageMargins left="0.75" right="0.75" top="1" bottom="1" header="0.5" footer="0.5"/>
  <pageSetup orientation="portrait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activeCell="I33" sqref="I33"/>
    </sheetView>
  </sheetViews>
  <sheetFormatPr defaultRowHeight="12.75"/>
  <cols>
    <col min="1" max="1" width="9.140625" style="54"/>
    <col min="2" max="2" width="17.28515625" style="54" customWidth="1"/>
    <col min="3" max="8" width="15.7109375" style="54" customWidth="1"/>
    <col min="9" max="16384" width="9.140625" style="54"/>
  </cols>
  <sheetData>
    <row r="1" spans="1:9" ht="18">
      <c r="A1" s="59" t="s">
        <v>137</v>
      </c>
    </row>
    <row r="2" spans="1:9" ht="13.5" thickBot="1"/>
    <row r="3" spans="1:9" s="55" customFormat="1" ht="39.75" customHeight="1">
      <c r="A3" s="224"/>
      <c r="B3" s="225"/>
      <c r="C3" s="226" t="s">
        <v>94</v>
      </c>
      <c r="D3" s="227"/>
      <c r="E3" s="227"/>
      <c r="F3" s="228" t="s">
        <v>93</v>
      </c>
      <c r="G3" s="229"/>
      <c r="H3" s="230"/>
    </row>
    <row r="4" spans="1:9" s="55" customFormat="1" ht="15.75" thickBot="1">
      <c r="A4" s="60" t="s">
        <v>136</v>
      </c>
      <c r="B4" s="61"/>
      <c r="C4" s="135">
        <v>2010</v>
      </c>
      <c r="D4" s="136">
        <v>2009</v>
      </c>
      <c r="E4" s="136">
        <v>2008</v>
      </c>
      <c r="F4" s="136">
        <v>2010</v>
      </c>
      <c r="G4" s="136">
        <v>2009</v>
      </c>
      <c r="H4" s="137">
        <v>2008</v>
      </c>
    </row>
    <row r="5" spans="1:9" s="55" customFormat="1" ht="14.25">
      <c r="A5" s="65" t="s">
        <v>96</v>
      </c>
      <c r="B5" s="65"/>
      <c r="C5" s="138">
        <v>150211</v>
      </c>
      <c r="D5" s="139">
        <v>156783</v>
      </c>
      <c r="E5" s="139">
        <v>182515</v>
      </c>
      <c r="F5" s="140"/>
      <c r="G5" s="140"/>
      <c r="H5" s="141"/>
    </row>
    <row r="6" spans="1:9" s="55" customFormat="1" ht="14.25">
      <c r="A6" s="65" t="s">
        <v>111</v>
      </c>
      <c r="B6" s="65"/>
      <c r="C6" s="142">
        <v>11526</v>
      </c>
      <c r="D6" s="143">
        <v>11987</v>
      </c>
      <c r="E6" s="143">
        <v>13674</v>
      </c>
      <c r="F6" s="94"/>
      <c r="G6" s="94"/>
      <c r="H6" s="95"/>
    </row>
    <row r="7" spans="1:9" s="55" customFormat="1" ht="15" thickBot="1">
      <c r="A7" s="65" t="s">
        <v>133</v>
      </c>
      <c r="B7" s="65"/>
      <c r="C7" s="144">
        <f>C5/C6</f>
        <v>13.032361617213256</v>
      </c>
      <c r="D7" s="145">
        <f>D5/D6</f>
        <v>13.079419370985233</v>
      </c>
      <c r="E7" s="145">
        <f>E5/E6</f>
        <v>13.347593973965189</v>
      </c>
      <c r="F7" s="146">
        <v>10.1</v>
      </c>
      <c r="G7" s="146">
        <v>11.7</v>
      </c>
      <c r="H7" s="147">
        <v>13.8</v>
      </c>
    </row>
    <row r="8" spans="1:9" ht="14.25">
      <c r="A8" s="222"/>
      <c r="B8" s="223"/>
      <c r="C8" s="76"/>
      <c r="D8" s="76"/>
      <c r="E8" s="76"/>
      <c r="F8" s="57"/>
      <c r="G8" s="57"/>
      <c r="H8" s="57"/>
    </row>
    <row r="9" spans="1:9" ht="15.75" customHeight="1" thickBot="1"/>
    <row r="10" spans="1:9" s="56" customFormat="1" ht="41.25" customHeight="1">
      <c r="A10" s="79"/>
      <c r="B10" s="79"/>
      <c r="C10" s="226" t="s">
        <v>94</v>
      </c>
      <c r="D10" s="227"/>
      <c r="E10" s="227"/>
      <c r="F10" s="228" t="s">
        <v>93</v>
      </c>
      <c r="G10" s="229"/>
      <c r="H10" s="230"/>
    </row>
    <row r="11" spans="1:9" s="56" customFormat="1" ht="15">
      <c r="A11" s="80" t="s">
        <v>135</v>
      </c>
      <c r="B11" s="81"/>
      <c r="C11" s="62">
        <v>2010</v>
      </c>
      <c r="D11" s="63">
        <v>2009</v>
      </c>
      <c r="E11" s="63">
        <v>2008</v>
      </c>
      <c r="F11" s="63">
        <v>2010</v>
      </c>
      <c r="G11" s="63">
        <v>2009</v>
      </c>
      <c r="H11" s="64">
        <v>2008</v>
      </c>
    </row>
    <row r="12" spans="1:9" s="56" customFormat="1" ht="14.25">
      <c r="A12" s="65" t="s">
        <v>134</v>
      </c>
      <c r="C12" s="92">
        <v>365</v>
      </c>
      <c r="D12" s="92">
        <v>365</v>
      </c>
      <c r="E12" s="92">
        <v>365</v>
      </c>
      <c r="F12" s="94"/>
      <c r="G12" s="94"/>
      <c r="H12" s="95"/>
    </row>
    <row r="13" spans="1:9" s="56" customFormat="1" ht="15" thickBot="1">
      <c r="A13" s="56" t="s">
        <v>133</v>
      </c>
      <c r="C13" s="144">
        <v>13.032361617213256</v>
      </c>
      <c r="D13" s="145">
        <v>13.079419370985233</v>
      </c>
      <c r="E13" s="145">
        <v>13.347593973965189</v>
      </c>
      <c r="F13" s="148"/>
      <c r="G13" s="148"/>
      <c r="H13" s="149"/>
    </row>
    <row r="14" spans="1:9" s="56" customFormat="1" ht="15" thickBot="1">
      <c r="A14" s="56" t="s">
        <v>132</v>
      </c>
      <c r="C14" s="144">
        <f>C12/C13</f>
        <v>28.007203200830833</v>
      </c>
      <c r="D14" s="144">
        <f>D12/D13</f>
        <v>27.906437560194664</v>
      </c>
      <c r="E14" s="144">
        <f>E12/E13</f>
        <v>27.345752403912009</v>
      </c>
      <c r="F14" s="150">
        <v>36.200000000000003</v>
      </c>
      <c r="G14" s="150">
        <v>31.2</v>
      </c>
      <c r="H14" s="151">
        <v>26.5</v>
      </c>
    </row>
    <row r="15" spans="1:9" s="56" customFormat="1" ht="14.25">
      <c r="C15" s="90"/>
      <c r="D15" s="90"/>
      <c r="E15" s="90"/>
      <c r="F15" s="91"/>
      <c r="G15" s="91"/>
      <c r="H15" s="91"/>
      <c r="I15" s="57"/>
    </row>
    <row r="16" spans="1:9" ht="13.5" thickBot="1"/>
    <row r="17" spans="1:8" ht="38.25" customHeight="1">
      <c r="C17" s="226" t="s">
        <v>94</v>
      </c>
      <c r="D17" s="227"/>
      <c r="E17" s="227"/>
      <c r="F17" s="228" t="s">
        <v>93</v>
      </c>
      <c r="G17" s="229"/>
      <c r="H17" s="230"/>
    </row>
    <row r="18" spans="1:8" ht="15">
      <c r="A18" s="80" t="s">
        <v>131</v>
      </c>
      <c r="C18" s="62">
        <v>2010</v>
      </c>
      <c r="D18" s="63">
        <v>2009</v>
      </c>
      <c r="E18" s="63">
        <v>2008</v>
      </c>
      <c r="F18" s="63">
        <v>2010</v>
      </c>
      <c r="G18" s="63">
        <v>2009</v>
      </c>
      <c r="H18" s="64">
        <v>2008</v>
      </c>
    </row>
    <row r="19" spans="1:8" ht="14.25">
      <c r="A19" s="56" t="s">
        <v>130</v>
      </c>
      <c r="C19" s="92">
        <v>18621</v>
      </c>
      <c r="D19" s="93">
        <v>16458</v>
      </c>
      <c r="E19" s="93">
        <v>21411</v>
      </c>
      <c r="F19" s="94"/>
      <c r="G19" s="94"/>
      <c r="H19" s="95"/>
    </row>
    <row r="20" spans="1:8" ht="15" thickBot="1">
      <c r="A20" s="56" t="s">
        <v>129</v>
      </c>
      <c r="C20" s="152">
        <f>150211/365</f>
        <v>411.53698630136984</v>
      </c>
      <c r="D20" s="153">
        <f>150211/365</f>
        <v>411.53698630136984</v>
      </c>
      <c r="E20" s="153">
        <f>150211/365</f>
        <v>411.53698630136984</v>
      </c>
      <c r="F20" s="146"/>
      <c r="G20" s="146"/>
      <c r="H20" s="147"/>
    </row>
    <row r="21" spans="1:8" ht="15" thickBot="1">
      <c r="A21" s="56" t="s">
        <v>128</v>
      </c>
      <c r="C21" s="154">
        <f>C19/C20</f>
        <v>45.247451917635864</v>
      </c>
      <c r="D21" s="154">
        <f>D19/D20</f>
        <v>39.991545226381561</v>
      </c>
      <c r="E21" s="154">
        <f>E19/E20</f>
        <v>52.026915472235729</v>
      </c>
      <c r="F21" s="155" t="s">
        <v>114</v>
      </c>
      <c r="G21" s="155" t="s">
        <v>114</v>
      </c>
      <c r="H21" s="155" t="s">
        <v>114</v>
      </c>
    </row>
    <row r="23" spans="1:8" ht="13.5" thickBot="1"/>
    <row r="24" spans="1:8" ht="37.5" customHeight="1">
      <c r="C24" s="226" t="s">
        <v>94</v>
      </c>
      <c r="D24" s="227"/>
      <c r="E24" s="227"/>
      <c r="F24" s="228" t="s">
        <v>93</v>
      </c>
      <c r="G24" s="229"/>
      <c r="H24" s="230"/>
    </row>
    <row r="25" spans="1:8" ht="15">
      <c r="A25" s="80" t="s">
        <v>127</v>
      </c>
      <c r="C25" s="62">
        <v>2010</v>
      </c>
      <c r="D25" s="63">
        <v>2009</v>
      </c>
      <c r="E25" s="63">
        <v>2008</v>
      </c>
      <c r="F25" s="63">
        <v>2010</v>
      </c>
      <c r="G25" s="63">
        <v>2009</v>
      </c>
      <c r="H25" s="64">
        <v>2008</v>
      </c>
    </row>
    <row r="26" spans="1:8" ht="14.25">
      <c r="A26" s="55" t="s">
        <v>96</v>
      </c>
      <c r="B26" s="55"/>
      <c r="C26" s="48">
        <v>150211</v>
      </c>
      <c r="D26" s="103">
        <v>156783</v>
      </c>
      <c r="E26" s="103">
        <v>182515</v>
      </c>
      <c r="F26" s="104"/>
      <c r="G26" s="104"/>
      <c r="H26" s="105"/>
    </row>
    <row r="27" spans="1:8" ht="14.25">
      <c r="A27" s="55" t="s">
        <v>126</v>
      </c>
      <c r="B27" s="55"/>
      <c r="C27" s="106">
        <v>66214</v>
      </c>
      <c r="D27" s="107">
        <v>69212</v>
      </c>
      <c r="E27" s="107">
        <v>78530</v>
      </c>
      <c r="F27" s="104"/>
      <c r="G27" s="104"/>
      <c r="H27" s="105"/>
    </row>
    <row r="28" spans="1:8" ht="15" thickBot="1">
      <c r="A28" s="55" t="s">
        <v>125</v>
      </c>
      <c r="C28" s="156">
        <f>C26/C27</f>
        <v>2.2685685806626998</v>
      </c>
      <c r="D28" s="157">
        <f>D26/D27</f>
        <v>2.2652574698029242</v>
      </c>
      <c r="E28" s="157">
        <f>E26/E27</f>
        <v>2.3241436393734878</v>
      </c>
      <c r="F28" s="114">
        <v>2.8</v>
      </c>
      <c r="G28" s="114">
        <v>2.5</v>
      </c>
      <c r="H28" s="115">
        <v>2.5</v>
      </c>
    </row>
    <row r="30" spans="1:8" ht="13.5" thickBot="1"/>
    <row r="31" spans="1:8" ht="38.25" customHeight="1">
      <c r="C31" s="226" t="s">
        <v>94</v>
      </c>
      <c r="D31" s="227"/>
      <c r="E31" s="227"/>
      <c r="F31" s="228" t="s">
        <v>93</v>
      </c>
      <c r="G31" s="229"/>
      <c r="H31" s="230"/>
    </row>
    <row r="32" spans="1:8" ht="15">
      <c r="A32" s="80" t="s">
        <v>124</v>
      </c>
      <c r="C32" s="62">
        <v>2010</v>
      </c>
      <c r="D32" s="63">
        <v>2009</v>
      </c>
      <c r="E32" s="63">
        <v>2008</v>
      </c>
      <c r="F32" s="63">
        <v>2010</v>
      </c>
      <c r="G32" s="63">
        <v>2009</v>
      </c>
      <c r="H32" s="64">
        <v>2008</v>
      </c>
    </row>
    <row r="33" spans="1:8" ht="14.25">
      <c r="A33" s="56" t="s">
        <v>96</v>
      </c>
      <c r="C33" s="66">
        <v>150211</v>
      </c>
      <c r="D33" s="67">
        <v>156783</v>
      </c>
      <c r="E33" s="67">
        <v>182515</v>
      </c>
      <c r="F33" s="68"/>
      <c r="G33" s="68"/>
      <c r="H33" s="69"/>
    </row>
    <row r="34" spans="1:8" ht="14.25">
      <c r="A34" s="56" t="s">
        <v>14</v>
      </c>
      <c r="C34" s="66">
        <v>751216</v>
      </c>
      <c r="D34" s="67">
        <v>781818</v>
      </c>
      <c r="E34" s="67">
        <v>797769</v>
      </c>
      <c r="F34" s="68"/>
      <c r="G34" s="68"/>
      <c r="H34" s="69"/>
    </row>
    <row r="35" spans="1:8" ht="15" thickBot="1">
      <c r="A35" s="56" t="s">
        <v>123</v>
      </c>
      <c r="C35" s="112">
        <f>C33/C34</f>
        <v>0.19995713616323402</v>
      </c>
      <c r="D35" s="113">
        <f>D33/D34</f>
        <v>0.20053644198521905</v>
      </c>
      <c r="E35" s="113">
        <f>E33/E34</f>
        <v>0.22878176514755524</v>
      </c>
      <c r="F35" s="118">
        <v>0.2</v>
      </c>
      <c r="G35" s="118">
        <v>0.2</v>
      </c>
      <c r="H35" s="119">
        <v>0.2</v>
      </c>
    </row>
  </sheetData>
  <mergeCells count="12">
    <mergeCell ref="C17:E17"/>
    <mergeCell ref="F17:H17"/>
    <mergeCell ref="C31:E31"/>
    <mergeCell ref="F31:H31"/>
    <mergeCell ref="C24:E24"/>
    <mergeCell ref="F24:H24"/>
    <mergeCell ref="A8:B8"/>
    <mergeCell ref="A3:B3"/>
    <mergeCell ref="C3:E3"/>
    <mergeCell ref="F3:H3"/>
    <mergeCell ref="C10:E10"/>
    <mergeCell ref="F10:H10"/>
  </mergeCells>
  <pageMargins left="0.75" right="0.75" top="1" bottom="1" header="0.5" footer="0.5"/>
  <pageSetup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54"/>
  <sheetViews>
    <sheetView workbookViewId="0">
      <selection activeCell="I33" sqref="I33"/>
    </sheetView>
  </sheetViews>
  <sheetFormatPr defaultRowHeight="12.75"/>
  <cols>
    <col min="1" max="1" width="9.140625" style="54"/>
    <col min="2" max="2" width="31.85546875" style="54" customWidth="1"/>
    <col min="3" max="8" width="15.7109375" style="54" customWidth="1"/>
    <col min="9" max="16384" width="9.140625" style="54"/>
  </cols>
  <sheetData>
    <row r="1" spans="1:9" ht="18">
      <c r="A1" s="59" t="s">
        <v>149</v>
      </c>
    </row>
    <row r="2" spans="1:9" ht="13.5" thickBot="1"/>
    <row r="3" spans="1:9" s="55" customFormat="1" ht="39.75" customHeight="1">
      <c r="A3" s="224"/>
      <c r="B3" s="225"/>
      <c r="C3" s="226" t="s">
        <v>94</v>
      </c>
      <c r="D3" s="227"/>
      <c r="E3" s="227"/>
      <c r="F3" s="228" t="s">
        <v>93</v>
      </c>
      <c r="G3" s="229"/>
      <c r="H3" s="230"/>
    </row>
    <row r="4" spans="1:9" s="55" customFormat="1" ht="15">
      <c r="A4" s="60" t="s">
        <v>148</v>
      </c>
      <c r="B4" s="61"/>
      <c r="C4" s="62">
        <v>2010</v>
      </c>
      <c r="D4" s="63">
        <v>2009</v>
      </c>
      <c r="E4" s="63">
        <v>2008</v>
      </c>
      <c r="F4" s="63">
        <v>2010</v>
      </c>
      <c r="G4" s="63">
        <v>2009</v>
      </c>
      <c r="H4" s="64">
        <v>2008</v>
      </c>
    </row>
    <row r="5" spans="1:9" s="55" customFormat="1" ht="14.25">
      <c r="A5" s="65" t="s">
        <v>140</v>
      </c>
      <c r="B5" s="158"/>
      <c r="C5" s="159">
        <v>18.29</v>
      </c>
      <c r="D5" s="160">
        <v>15.13</v>
      </c>
      <c r="E5" s="160">
        <v>16.2</v>
      </c>
      <c r="F5" s="68"/>
      <c r="G5" s="68"/>
      <c r="H5" s="69"/>
    </row>
    <row r="6" spans="1:9" s="55" customFormat="1" ht="14.25">
      <c r="A6" s="65" t="s">
        <v>147</v>
      </c>
      <c r="B6" s="65"/>
      <c r="C6" s="161">
        <v>1.1499999999999999</v>
      </c>
      <c r="D6" s="162">
        <v>1.03</v>
      </c>
      <c r="E6" s="163">
        <v>1.78</v>
      </c>
      <c r="F6" s="68"/>
      <c r="G6" s="68"/>
      <c r="H6" s="69"/>
    </row>
    <row r="7" spans="1:9" s="55" customFormat="1" ht="15" thickBot="1">
      <c r="A7" s="65" t="s">
        <v>146</v>
      </c>
      <c r="B7" s="65"/>
      <c r="C7" s="112">
        <f>C5/C6</f>
        <v>15.904347826086957</v>
      </c>
      <c r="D7" s="112">
        <f>D5/D6</f>
        <v>14.689320388349515</v>
      </c>
      <c r="E7" s="112">
        <f>E5/E6</f>
        <v>9.1011235955056176</v>
      </c>
      <c r="F7" s="114">
        <v>14.7</v>
      </c>
      <c r="G7" s="114" t="s">
        <v>114</v>
      </c>
      <c r="H7" s="115" t="s">
        <v>114</v>
      </c>
    </row>
    <row r="8" spans="1:9" ht="14.25">
      <c r="A8" s="222"/>
      <c r="B8" s="223"/>
      <c r="C8" s="76"/>
      <c r="D8" s="76"/>
      <c r="E8" s="76"/>
      <c r="F8" s="57"/>
      <c r="G8" s="57"/>
      <c r="H8" s="57"/>
    </row>
    <row r="9" spans="1:9" ht="13.5" thickBot="1">
      <c r="B9" s="164"/>
    </row>
    <row r="10" spans="1:9" s="56" customFormat="1" ht="51" customHeight="1">
      <c r="A10" s="79"/>
      <c r="B10" s="79"/>
      <c r="C10" s="226" t="s">
        <v>94</v>
      </c>
      <c r="D10" s="227"/>
      <c r="E10" s="227"/>
      <c r="F10" s="228" t="s">
        <v>93</v>
      </c>
      <c r="G10" s="229"/>
      <c r="H10" s="230"/>
    </row>
    <row r="11" spans="1:9" s="56" customFormat="1" ht="15">
      <c r="A11" s="80" t="s">
        <v>145</v>
      </c>
      <c r="B11" s="81"/>
      <c r="C11" s="62">
        <v>2010</v>
      </c>
      <c r="D11" s="63">
        <v>2009</v>
      </c>
      <c r="E11" s="63">
        <v>2008</v>
      </c>
      <c r="F11" s="63">
        <v>2010</v>
      </c>
      <c r="G11" s="63">
        <v>2009</v>
      </c>
      <c r="H11" s="64">
        <v>2008</v>
      </c>
    </row>
    <row r="12" spans="1:9" s="56" customFormat="1" ht="14.25">
      <c r="A12" s="65" t="s">
        <v>144</v>
      </c>
      <c r="C12" s="159">
        <v>18.29</v>
      </c>
      <c r="D12" s="160">
        <v>15.13</v>
      </c>
      <c r="E12" s="160">
        <v>16.2</v>
      </c>
      <c r="F12" s="68"/>
      <c r="G12" s="68"/>
      <c r="H12" s="69"/>
    </row>
    <row r="13" spans="1:9" s="56" customFormat="1" ht="48.75" customHeight="1">
      <c r="A13" s="235" t="s">
        <v>143</v>
      </c>
      <c r="B13" s="236"/>
      <c r="C13" s="165">
        <f>(11644+10013)/10661</f>
        <v>2.0314229434387019</v>
      </c>
      <c r="D13" s="165">
        <f>(11644+10619)/10661</f>
        <v>2.0882656411218461</v>
      </c>
      <c r="E13" s="165">
        <f>(11644+11481)/10661</f>
        <v>2.1691210955820281</v>
      </c>
      <c r="F13" s="84"/>
      <c r="G13" s="84"/>
      <c r="H13" s="85"/>
    </row>
    <row r="14" spans="1:9" s="56" customFormat="1" ht="15" thickBot="1">
      <c r="A14" s="56" t="s">
        <v>142</v>
      </c>
      <c r="C14" s="112">
        <f>C12/C13</f>
        <v>9.0035411183451064</v>
      </c>
      <c r="D14" s="112">
        <f>D12/D13</f>
        <v>7.2452468220814801</v>
      </c>
      <c r="E14" s="112">
        <f>E12/E13</f>
        <v>7.468462702702702</v>
      </c>
      <c r="F14" s="114" t="s">
        <v>114</v>
      </c>
      <c r="G14" s="115" t="s">
        <v>114</v>
      </c>
      <c r="H14" s="115" t="s">
        <v>114</v>
      </c>
    </row>
    <row r="15" spans="1:9" s="56" customFormat="1" ht="14.25">
      <c r="C15" s="166"/>
      <c r="D15" s="166"/>
      <c r="E15" s="166"/>
      <c r="F15" s="91"/>
      <c r="G15" s="91"/>
      <c r="H15" s="91"/>
      <c r="I15" s="57"/>
    </row>
    <row r="16" spans="1:9" ht="13.5" thickBot="1">
      <c r="C16" s="167"/>
      <c r="D16" s="167"/>
      <c r="E16" s="167"/>
    </row>
    <row r="17" spans="1:8" ht="38.25" customHeight="1">
      <c r="C17" s="226" t="s">
        <v>94</v>
      </c>
      <c r="D17" s="227"/>
      <c r="E17" s="227"/>
      <c r="F17" s="228" t="s">
        <v>93</v>
      </c>
      <c r="G17" s="229"/>
      <c r="H17" s="230"/>
    </row>
    <row r="18" spans="1:8" ht="15">
      <c r="A18" s="53" t="s">
        <v>141</v>
      </c>
      <c r="B18" s="56"/>
      <c r="C18" s="62">
        <v>2010</v>
      </c>
      <c r="D18" s="63">
        <v>2009</v>
      </c>
      <c r="E18" s="63">
        <v>2008</v>
      </c>
      <c r="F18" s="63">
        <v>2010</v>
      </c>
      <c r="G18" s="63">
        <v>2009</v>
      </c>
      <c r="H18" s="64">
        <v>2008</v>
      </c>
    </row>
    <row r="19" spans="1:8" ht="14.25">
      <c r="A19" s="56" t="s">
        <v>140</v>
      </c>
      <c r="B19" s="56"/>
      <c r="C19" s="159">
        <v>18.29</v>
      </c>
      <c r="D19" s="168">
        <v>15.13</v>
      </c>
      <c r="E19" s="168">
        <v>16.2</v>
      </c>
      <c r="F19" s="94"/>
      <c r="G19" s="94"/>
      <c r="H19" s="95"/>
    </row>
    <row r="20" spans="1:8" ht="14.25">
      <c r="A20" s="65" t="s">
        <v>103</v>
      </c>
      <c r="B20" s="56"/>
      <c r="C20" s="70">
        <v>124198</v>
      </c>
      <c r="D20" s="71">
        <v>125136</v>
      </c>
      <c r="E20" s="71">
        <v>104665</v>
      </c>
      <c r="F20" s="94"/>
      <c r="G20" s="94"/>
      <c r="H20" s="95"/>
    </row>
    <row r="21" spans="1:8" ht="14.25">
      <c r="A21" s="56" t="s">
        <v>139</v>
      </c>
      <c r="B21" s="56"/>
      <c r="C21" s="169">
        <f>C20/10661</f>
        <v>11.649751430447425</v>
      </c>
      <c r="D21" s="170">
        <f>D20/10614</f>
        <v>11.789711701526286</v>
      </c>
      <c r="E21" s="170">
        <f>E20/10080</f>
        <v>10.38343253968254</v>
      </c>
      <c r="F21" s="171"/>
      <c r="G21" s="171"/>
      <c r="H21" s="172"/>
    </row>
    <row r="22" spans="1:8" ht="15" thickBot="1">
      <c r="A22" s="56" t="s">
        <v>138</v>
      </c>
      <c r="B22" s="56"/>
      <c r="C22" s="144">
        <f>C19/C21</f>
        <v>1.5699905795584468</v>
      </c>
      <c r="D22" s="145">
        <f>D19/D21</f>
        <v>1.283322305331799</v>
      </c>
      <c r="E22" s="145">
        <f>E19/E21</f>
        <v>1.5601777098361438</v>
      </c>
      <c r="F22" s="114" t="s">
        <v>114</v>
      </c>
      <c r="G22" s="114" t="s">
        <v>114</v>
      </c>
      <c r="H22" s="115" t="s">
        <v>114</v>
      </c>
    </row>
    <row r="23" spans="1:8" ht="14.25">
      <c r="A23" s="56"/>
      <c r="B23" s="56"/>
      <c r="C23" s="173"/>
      <c r="D23" s="173"/>
      <c r="E23" s="173"/>
      <c r="F23" s="123"/>
      <c r="G23" s="123"/>
      <c r="H23" s="123"/>
    </row>
    <row r="24" spans="1:8">
      <c r="C24" s="124"/>
      <c r="D24" s="124"/>
      <c r="E24" s="124"/>
      <c r="F24" s="58"/>
    </row>
    <row r="25" spans="1:8">
      <c r="C25" s="58"/>
      <c r="D25" s="58"/>
      <c r="E25" s="58"/>
    </row>
    <row r="54" s="58" customFormat="1"/>
  </sheetData>
  <mergeCells count="9">
    <mergeCell ref="C17:E17"/>
    <mergeCell ref="F17:H17"/>
    <mergeCell ref="A13:B13"/>
    <mergeCell ref="A8:B8"/>
    <mergeCell ref="A3:B3"/>
    <mergeCell ref="C3:E3"/>
    <mergeCell ref="F3:H3"/>
    <mergeCell ref="C10:E10"/>
    <mergeCell ref="F10:H10"/>
  </mergeCells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Income Statement</vt:lpstr>
      <vt:lpstr>Balance Sheet</vt:lpstr>
      <vt:lpstr>Common Size-Income Statement</vt:lpstr>
      <vt:lpstr>Common Size-Balance Sheet</vt:lpstr>
      <vt:lpstr>Profitability Ratios</vt:lpstr>
      <vt:lpstr>Debt Ratios</vt:lpstr>
      <vt:lpstr>Liquidity Ratios</vt:lpstr>
      <vt:lpstr>Asset Management Ratios </vt:lpstr>
      <vt:lpstr>Market Valuation Ratios</vt:lpstr>
      <vt:lpstr>Extended Dupont Equation</vt:lpstr>
      <vt:lpstr>'Asset Management Ratios '!Print_Area</vt:lpstr>
      <vt:lpstr>'Debt Ratios'!Print_Area</vt:lpstr>
      <vt:lpstr>'Market Valuation Ratios'!Print_Area</vt:lpstr>
      <vt:lpstr>'Profitability Ratios'!Print_Area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Sommer</dc:creator>
  <cp:lastModifiedBy>Missi</cp:lastModifiedBy>
  <dcterms:created xsi:type="dcterms:W3CDTF">2011-11-04T16:35:17Z</dcterms:created>
  <dcterms:modified xsi:type="dcterms:W3CDTF">2011-11-22T19:02:26Z</dcterms:modified>
</cp:coreProperties>
</file>