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1"/>
  </bookViews>
  <sheets>
    <sheet name="NKE" sheetId="1" r:id="rId1"/>
    <sheet name="WACC" sheetId="2" r:id="rId2"/>
    <sheet name="YTM on bond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<sst xmlns="http://schemas.openxmlformats.org/spreadsheetml/2006/main" count="32" uniqueCount="32">
  <si>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WACC</t>
  </si>
  <si>
    <t>Wd</t>
  </si>
  <si>
    <t>Kd</t>
  </si>
  <si>
    <t>1-t</t>
  </si>
  <si>
    <t>We</t>
  </si>
  <si>
    <t>Ke</t>
  </si>
  <si>
    <t>t</t>
  </si>
  <si>
    <t>MVD</t>
  </si>
  <si>
    <t>MVE</t>
  </si>
  <si>
    <t>Coupon rate</t>
  </si>
  <si>
    <t>times per year</t>
  </si>
  <si>
    <t>now</t>
  </si>
  <si>
    <t>7/1/2001</t>
  </si>
  <si>
    <t>years left</t>
  </si>
  <si>
    <t>periods left</t>
  </si>
  <si>
    <t>maturity date</t>
  </si>
  <si>
    <t>7/1/2021</t>
  </si>
  <si>
    <t>period</t>
  </si>
  <si>
    <t>cash flow</t>
  </si>
  <si>
    <t>face value of bond</t>
  </si>
  <si>
    <t>ytm (IRR) per period</t>
  </si>
  <si>
    <t>ytm per year</t>
  </si>
  <si>
    <t>Date</t>
  </si>
  <si>
    <t>NKE Close</t>
  </si>
  <si>
    <t>Volume</t>
  </si>
  <si>
    <t>S&amp;P 500 Close</t>
  </si>
  <si>
    <t>Rturn on NKE</t>
  </si>
  <si>
    <t>Rturn on S&amp;P</t>
  </si>
  <si>
    <t>BETA</t>
  </si>
  <si>
    <t>Current RF</t>
  </si>
  <si>
    <t>Beta</t>
  </si>
  <si>
    <t>MRP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</si>
</sst>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17" fontId="0" fillId="0" borderId="0" xfId="0" applyNumberFormat="1" applyAlignment="1" quotePrefix="1">
      <alignment/>
    </xf>
    <xf numFmtId="44" fontId="0" fillId="0" borderId="0" xfId="17" applyAlignment="1">
      <alignment/>
    </xf>
    <xf numFmtId="164" fontId="0" fillId="0" borderId="0" xfId="19" applyNumberFormat="1" applyAlignment="1">
      <alignment/>
    </xf>
    <xf numFmtId="10" fontId="0" fillId="0" borderId="0" xfId="19" applyNumberForma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4" fontId="3" fillId="0" borderId="0" xfId="17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43" fontId="3" fillId="3" borderId="0" xfId="15" applyFont="1" applyFill="1" applyAlignment="1">
      <alignment horizontal="center" wrapText="1"/>
    </xf>
    <xf numFmtId="15" fontId="0" fillId="0" borderId="0" xfId="0" applyNumberFormat="1" applyAlignment="1">
      <alignment/>
    </xf>
    <xf numFmtId="44" fontId="0" fillId="0" borderId="0" xfId="17" applyAlignment="1">
      <alignment/>
    </xf>
    <xf numFmtId="3" fontId="0" fillId="0" borderId="0" xfId="0" applyNumberFormat="1" applyAlignment="1">
      <alignment horizontal="right"/>
    </xf>
    <xf numFmtId="43" fontId="0" fillId="0" borderId="0" xfId="15" applyAlignment="1">
      <alignment/>
    </xf>
    <xf numFmtId="43" fontId="0" fillId="3" borderId="0" xfId="15" applyFill="1" applyAlignment="1">
      <alignment/>
    </xf>
    <xf numFmtId="15" fontId="0" fillId="0" borderId="0" xfId="0" applyNumberFormat="1" applyAlignment="1">
      <alignment horizontal="center"/>
    </xf>
    <xf numFmtId="44" fontId="0" fillId="0" borderId="0" xfId="17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8"/>
  <sheetViews>
    <sheetView workbookViewId="0" topLeftCell="A207">
      <selection activeCell="I238" sqref="I238"/>
    </sheetView>
  </sheetViews>
  <sheetFormatPr defaultColWidth="9.140625" defaultRowHeight="12.75"/>
  <cols>
    <col min="1" max="1" width="9.7109375" style="3" bestFit="1" customWidth="1"/>
    <col min="2" max="2" width="12.7109375" style="22" customWidth="1"/>
    <col min="3" max="3" width="12.7109375" style="23" customWidth="1"/>
    <col min="4" max="4" width="12.7109375" style="19" customWidth="1"/>
  </cols>
  <sheetData>
    <row r="1" spans="1:6" ht="25.5" customHeight="1">
      <c r="A1" s="12" t="s">
        <v>22</v>
      </c>
      <c r="B1" s="13" t="s">
        <v>23</v>
      </c>
      <c r="C1" s="14" t="s">
        <v>24</v>
      </c>
      <c r="D1" s="15" t="s">
        <v>25</v>
      </c>
      <c r="E1" s="13" t="s">
        <v>26</v>
      </c>
      <c r="F1" t="s">
        <v>27</v>
      </c>
    </row>
    <row r="2" spans="1:6" ht="12.75">
      <c r="A2" s="16">
        <v>36703</v>
      </c>
      <c r="B2" s="17">
        <v>38.85</v>
      </c>
      <c r="C2" s="18">
        <v>1154500</v>
      </c>
      <c r="D2" s="20">
        <v>1454.6</v>
      </c>
      <c r="E2" s="1">
        <f>(B2-B3)/B3</f>
        <v>0.07439159292035412</v>
      </c>
      <c r="F2" s="1">
        <f>(D2-D3)/D3</f>
        <v>0.0091017565280128</v>
      </c>
    </row>
    <row r="3" spans="1:6" ht="12.75">
      <c r="A3" s="16">
        <v>36696</v>
      </c>
      <c r="B3" s="17">
        <v>36.16</v>
      </c>
      <c r="C3" s="18">
        <v>789100</v>
      </c>
      <c r="D3" s="20">
        <v>1441.48</v>
      </c>
      <c r="E3" s="1">
        <f aca="true" t="shared" si="0" ref="E3:E66">(B3-B4)/B4</f>
        <v>-0.005226960110041398</v>
      </c>
      <c r="F3" s="1">
        <f aca="true" t="shared" si="1" ref="F3:F66">(D3-D4)/D4</f>
        <v>-0.015691790830749914</v>
      </c>
    </row>
    <row r="4" spans="1:6" ht="12.75">
      <c r="A4" s="16">
        <v>36689</v>
      </c>
      <c r="B4" s="17">
        <v>36.35</v>
      </c>
      <c r="C4" s="18">
        <v>1052180</v>
      </c>
      <c r="D4" s="20">
        <v>1464.46</v>
      </c>
      <c r="E4" s="1">
        <f t="shared" si="0"/>
        <v>-0.10091516200840955</v>
      </c>
      <c r="F4" s="1">
        <f t="shared" si="1"/>
        <v>0.005154603795600392</v>
      </c>
    </row>
    <row r="5" spans="1:6" ht="12.75">
      <c r="A5" s="16">
        <v>36682</v>
      </c>
      <c r="B5" s="17">
        <v>40.43</v>
      </c>
      <c r="C5" s="18">
        <v>506600</v>
      </c>
      <c r="D5" s="20">
        <v>1456.95</v>
      </c>
      <c r="E5" s="1">
        <f t="shared" si="0"/>
        <v>-0.06085946573751446</v>
      </c>
      <c r="F5" s="1">
        <f t="shared" si="1"/>
        <v>-0.01374842614028671</v>
      </c>
    </row>
    <row r="6" spans="1:6" ht="12.75">
      <c r="A6" s="16">
        <v>36676</v>
      </c>
      <c r="B6" s="17">
        <v>43.05</v>
      </c>
      <c r="C6" s="18">
        <v>694275</v>
      </c>
      <c r="D6" s="20">
        <v>1477.26</v>
      </c>
      <c r="E6" s="1">
        <f t="shared" si="0"/>
        <v>0.015809344030202798</v>
      </c>
      <c r="F6" s="1">
        <f t="shared" si="1"/>
        <v>0.07201637131536553</v>
      </c>
    </row>
    <row r="7" spans="1:6" ht="12.75">
      <c r="A7" s="16">
        <v>36668</v>
      </c>
      <c r="B7" s="17">
        <v>42.38</v>
      </c>
      <c r="C7" s="18">
        <v>1133080</v>
      </c>
      <c r="D7" s="20">
        <v>1378.02</v>
      </c>
      <c r="E7" s="1">
        <f t="shared" si="0"/>
        <v>0.0891801593420716</v>
      </c>
      <c r="F7" s="1">
        <f t="shared" si="1"/>
        <v>-0.02056220903372548</v>
      </c>
    </row>
    <row r="8" spans="1:6" ht="12.75">
      <c r="A8" s="16">
        <v>36661</v>
      </c>
      <c r="B8" s="17">
        <v>38.91</v>
      </c>
      <c r="C8" s="18">
        <v>789760</v>
      </c>
      <c r="D8" s="20">
        <v>1406.95</v>
      </c>
      <c r="E8" s="1">
        <f t="shared" si="0"/>
        <v>-0.06578631452581038</v>
      </c>
      <c r="F8" s="1">
        <f t="shared" si="1"/>
        <v>-0.009859531584281043</v>
      </c>
    </row>
    <row r="9" spans="1:6" ht="12.75">
      <c r="A9" s="16">
        <v>36654</v>
      </c>
      <c r="B9" s="17">
        <v>41.65</v>
      </c>
      <c r="C9" s="18">
        <v>578680</v>
      </c>
      <c r="D9" s="20">
        <v>1420.96</v>
      </c>
      <c r="E9" s="1">
        <f t="shared" si="0"/>
        <v>0.0014426544842509057</v>
      </c>
      <c r="F9" s="1">
        <f t="shared" si="1"/>
        <v>-0.008145857618505874</v>
      </c>
    </row>
    <row r="10" spans="1:6" ht="12.75">
      <c r="A10" s="16">
        <v>36647</v>
      </c>
      <c r="B10" s="17">
        <v>41.59</v>
      </c>
      <c r="C10" s="18">
        <v>795260</v>
      </c>
      <c r="D10" s="20">
        <v>1432.63</v>
      </c>
      <c r="E10" s="1">
        <f t="shared" si="0"/>
        <v>-0.015621301775147848</v>
      </c>
      <c r="F10" s="1">
        <f t="shared" si="1"/>
        <v>-0.01363232651487504</v>
      </c>
    </row>
    <row r="11" spans="1:6" ht="12.75">
      <c r="A11" s="16">
        <v>36640</v>
      </c>
      <c r="B11" s="17">
        <v>42.25</v>
      </c>
      <c r="C11" s="18">
        <v>749620</v>
      </c>
      <c r="D11" s="20">
        <v>1452.43</v>
      </c>
      <c r="E11" s="1">
        <f t="shared" si="0"/>
        <v>-0.011464670098268646</v>
      </c>
      <c r="F11" s="1">
        <f t="shared" si="1"/>
        <v>0.012470896594030213</v>
      </c>
    </row>
    <row r="12" spans="1:6" ht="12.75">
      <c r="A12" s="16">
        <v>36633</v>
      </c>
      <c r="B12" s="17">
        <v>42.74</v>
      </c>
      <c r="C12" s="18">
        <v>1236800</v>
      </c>
      <c r="D12" s="20">
        <v>1434.54</v>
      </c>
      <c r="E12" s="1">
        <f t="shared" si="0"/>
        <v>0.030873130728412954</v>
      </c>
      <c r="F12" s="1">
        <f t="shared" si="1"/>
        <v>0.05748363507695938</v>
      </c>
    </row>
    <row r="13" spans="1:6" ht="12.75">
      <c r="A13" s="16">
        <v>36626</v>
      </c>
      <c r="B13" s="17">
        <v>41.46</v>
      </c>
      <c r="C13" s="18">
        <v>1556300</v>
      </c>
      <c r="D13" s="20">
        <v>1356.56</v>
      </c>
      <c r="E13" s="1">
        <f t="shared" si="0"/>
        <v>-0.007421594445774533</v>
      </c>
      <c r="F13" s="1">
        <f t="shared" si="1"/>
        <v>-0.10537804596564115</v>
      </c>
    </row>
    <row r="14" spans="1:6" ht="12.75">
      <c r="A14" s="16">
        <v>36619</v>
      </c>
      <c r="B14" s="17">
        <v>41.77</v>
      </c>
      <c r="C14" s="18">
        <v>1386460</v>
      </c>
      <c r="D14" s="20">
        <v>1516.35</v>
      </c>
      <c r="E14" s="1">
        <f t="shared" si="0"/>
        <v>0.08352788586251637</v>
      </c>
      <c r="F14" s="1">
        <f t="shared" si="1"/>
        <v>0.011857892137890525</v>
      </c>
    </row>
    <row r="15" spans="1:6" ht="12.75">
      <c r="A15" s="16">
        <v>36612</v>
      </c>
      <c r="B15" s="17">
        <v>38.55</v>
      </c>
      <c r="C15" s="18">
        <v>1774300</v>
      </c>
      <c r="D15" s="20">
        <v>1498.58</v>
      </c>
      <c r="E15" s="1">
        <f t="shared" si="0"/>
        <v>0.16995447647951423</v>
      </c>
      <c r="F15" s="1">
        <f t="shared" si="1"/>
        <v>-0.018907205426001408</v>
      </c>
    </row>
    <row r="16" spans="1:6" ht="12.75">
      <c r="A16" s="16">
        <v>36605</v>
      </c>
      <c r="B16" s="17">
        <v>32.95</v>
      </c>
      <c r="C16" s="18">
        <v>1495500</v>
      </c>
      <c r="D16" s="20">
        <v>1527.46</v>
      </c>
      <c r="E16" s="1">
        <f t="shared" si="0"/>
        <v>-0.003628666465074008</v>
      </c>
      <c r="F16" s="1">
        <f t="shared" si="1"/>
        <v>0.043012147739455234</v>
      </c>
    </row>
    <row r="17" spans="1:6" ht="12.75">
      <c r="A17" s="16">
        <v>36598</v>
      </c>
      <c r="B17" s="17">
        <v>33.07</v>
      </c>
      <c r="C17" s="18">
        <v>2814280</v>
      </c>
      <c r="D17" s="20">
        <v>1464.47</v>
      </c>
      <c r="E17" s="1">
        <f t="shared" si="0"/>
        <v>0.2694817658349328</v>
      </c>
      <c r="F17" s="1">
        <f t="shared" si="1"/>
        <v>0.04974660769710487</v>
      </c>
    </row>
    <row r="18" spans="1:6" ht="12.75">
      <c r="A18" s="16">
        <v>36591</v>
      </c>
      <c r="B18" s="17">
        <v>26.05</v>
      </c>
      <c r="C18" s="18">
        <v>1346060</v>
      </c>
      <c r="D18" s="20">
        <v>1395.07</v>
      </c>
      <c r="E18" s="1">
        <f t="shared" si="0"/>
        <v>-0.08500175623463288</v>
      </c>
      <c r="F18" s="1">
        <f t="shared" si="1"/>
        <v>-0.010005889991981192</v>
      </c>
    </row>
    <row r="19" spans="1:6" ht="12.75">
      <c r="A19" s="16">
        <v>36584</v>
      </c>
      <c r="B19" s="17">
        <v>28.47</v>
      </c>
      <c r="C19" s="18">
        <v>1425480</v>
      </c>
      <c r="D19" s="20">
        <v>1409.17</v>
      </c>
      <c r="E19" s="1">
        <f t="shared" si="0"/>
        <v>0.105631067961165</v>
      </c>
      <c r="F19" s="1">
        <f t="shared" si="1"/>
        <v>0.05685636287274268</v>
      </c>
    </row>
    <row r="20" spans="1:6" ht="12.75">
      <c r="A20" s="16">
        <v>36578</v>
      </c>
      <c r="B20" s="17">
        <v>25.75</v>
      </c>
      <c r="C20" s="18">
        <v>1764350</v>
      </c>
      <c r="D20" s="20">
        <v>1333.36</v>
      </c>
      <c r="E20" s="1">
        <f t="shared" si="0"/>
        <v>-0.05121591746499633</v>
      </c>
      <c r="F20" s="1">
        <f t="shared" si="1"/>
        <v>-0.009457019961518189</v>
      </c>
    </row>
    <row r="21" spans="1:6" ht="12.75">
      <c r="A21" s="16">
        <v>36570</v>
      </c>
      <c r="B21" s="17">
        <v>27.14</v>
      </c>
      <c r="C21" s="18">
        <v>2791400</v>
      </c>
      <c r="D21" s="20">
        <v>1346.09</v>
      </c>
      <c r="E21" s="1">
        <f t="shared" si="0"/>
        <v>-0.17632776934749625</v>
      </c>
      <c r="F21" s="1">
        <f t="shared" si="1"/>
        <v>-0.029579272161024264</v>
      </c>
    </row>
    <row r="22" spans="1:6" ht="12.75">
      <c r="A22" s="16">
        <v>36563</v>
      </c>
      <c r="B22" s="17">
        <v>32.95</v>
      </c>
      <c r="C22" s="18">
        <v>4310260</v>
      </c>
      <c r="D22" s="20">
        <v>1387.12</v>
      </c>
      <c r="E22" s="1">
        <f t="shared" si="0"/>
        <v>-0.27182320441988944</v>
      </c>
      <c r="F22" s="1">
        <f t="shared" si="1"/>
        <v>-0.026151912775472668</v>
      </c>
    </row>
    <row r="23" spans="1:6" ht="12.75">
      <c r="A23" s="16">
        <v>36556</v>
      </c>
      <c r="B23" s="17">
        <v>45.25</v>
      </c>
      <c r="C23" s="18">
        <v>815760</v>
      </c>
      <c r="D23" s="20">
        <v>1424.37</v>
      </c>
      <c r="E23" s="1">
        <f t="shared" si="0"/>
        <v>-0.003962139555359888</v>
      </c>
      <c r="F23" s="1">
        <f t="shared" si="1"/>
        <v>0.047207681449241125</v>
      </c>
    </row>
    <row r="24" spans="1:6" ht="12.75">
      <c r="A24" s="16">
        <v>36549</v>
      </c>
      <c r="B24" s="17">
        <v>45.43</v>
      </c>
      <c r="C24" s="18">
        <v>807580</v>
      </c>
      <c r="D24" s="20">
        <v>1360.16</v>
      </c>
      <c r="E24" s="1">
        <f t="shared" si="0"/>
        <v>-0.07531040097699986</v>
      </c>
      <c r="F24" s="1">
        <f t="shared" si="1"/>
        <v>-0.056335682966087465</v>
      </c>
    </row>
    <row r="25" spans="1:6" ht="12.75">
      <c r="A25" s="16">
        <v>36543</v>
      </c>
      <c r="B25" s="17">
        <v>49.13</v>
      </c>
      <c r="C25" s="18">
        <v>1063250</v>
      </c>
      <c r="D25" s="20">
        <v>1441.36</v>
      </c>
      <c r="E25" s="1">
        <f t="shared" si="0"/>
        <v>-0.012065151819826953</v>
      </c>
      <c r="F25" s="1">
        <f t="shared" si="1"/>
        <v>-0.01623724533324246</v>
      </c>
    </row>
    <row r="26" spans="1:6" ht="12.75">
      <c r="A26" s="16">
        <v>36535</v>
      </c>
      <c r="B26" s="17">
        <v>49.73</v>
      </c>
      <c r="C26" s="18">
        <v>944960</v>
      </c>
      <c r="D26" s="20">
        <v>1465.15</v>
      </c>
      <c r="E26" s="1">
        <f t="shared" si="0"/>
        <v>0.07176724137931031</v>
      </c>
      <c r="F26" s="1">
        <f t="shared" si="1"/>
        <v>0.016427674526698483</v>
      </c>
    </row>
    <row r="27" spans="1:6" ht="12.75">
      <c r="A27" s="16">
        <v>36528</v>
      </c>
      <c r="B27" s="17">
        <v>46.4</v>
      </c>
      <c r="C27" s="18">
        <v>831300</v>
      </c>
      <c r="D27" s="20">
        <v>1441.47</v>
      </c>
      <c r="E27" s="1">
        <f t="shared" si="0"/>
        <v>-0.034138218151540396</v>
      </c>
      <c r="F27" s="1">
        <f t="shared" si="1"/>
        <v>-0.018907605921388446</v>
      </c>
    </row>
    <row r="28" spans="1:6" ht="12.75">
      <c r="A28" s="16">
        <v>36521</v>
      </c>
      <c r="B28" s="17">
        <v>48.04</v>
      </c>
      <c r="C28" s="18">
        <v>356060</v>
      </c>
      <c r="D28" s="20">
        <v>1469.25</v>
      </c>
      <c r="E28" s="1">
        <f t="shared" si="0"/>
        <v>-0.044550517104216425</v>
      </c>
      <c r="F28" s="1">
        <f t="shared" si="1"/>
        <v>0.007481108657789049</v>
      </c>
    </row>
    <row r="29" spans="1:6" ht="12.75">
      <c r="A29" s="16">
        <v>36514</v>
      </c>
      <c r="B29" s="17">
        <v>50.28</v>
      </c>
      <c r="C29" s="18">
        <v>1007800</v>
      </c>
      <c r="D29" s="20">
        <v>1458.34</v>
      </c>
      <c r="E29" s="1">
        <f t="shared" si="0"/>
        <v>-0.010625737898465154</v>
      </c>
      <c r="F29" s="1">
        <f t="shared" si="1"/>
        <v>0.02625560332997892</v>
      </c>
    </row>
    <row r="30" spans="1:6" ht="12.75">
      <c r="A30" s="16">
        <v>36507</v>
      </c>
      <c r="B30" s="17">
        <v>50.82</v>
      </c>
      <c r="C30" s="18">
        <v>2628780</v>
      </c>
      <c r="D30" s="20">
        <v>1421.03</v>
      </c>
      <c r="E30" s="1">
        <f t="shared" si="0"/>
        <v>0.1985849056603774</v>
      </c>
      <c r="F30" s="1">
        <f t="shared" si="1"/>
        <v>0.002815728560943946</v>
      </c>
    </row>
    <row r="31" spans="1:6" ht="12.75">
      <c r="A31" s="16">
        <v>36500</v>
      </c>
      <c r="B31" s="17">
        <v>42.4</v>
      </c>
      <c r="C31" s="18">
        <v>1365240</v>
      </c>
      <c r="D31" s="20">
        <v>1417.04</v>
      </c>
      <c r="E31" s="1">
        <f t="shared" si="0"/>
        <v>-0.05399375278893355</v>
      </c>
      <c r="F31" s="1">
        <f t="shared" si="1"/>
        <v>-0.011344449870927226</v>
      </c>
    </row>
    <row r="32" spans="1:6" ht="12.75">
      <c r="A32" s="16">
        <v>36493</v>
      </c>
      <c r="B32" s="17">
        <v>44.82</v>
      </c>
      <c r="C32" s="18">
        <v>1095500</v>
      </c>
      <c r="D32" s="20">
        <v>1433.3</v>
      </c>
      <c r="E32" s="1">
        <f t="shared" si="0"/>
        <v>-0.01321003963011892</v>
      </c>
      <c r="F32" s="1">
        <f t="shared" si="1"/>
        <v>0.011774505513122832</v>
      </c>
    </row>
    <row r="33" spans="1:6" ht="12.75">
      <c r="A33" s="16">
        <v>36486</v>
      </c>
      <c r="B33" s="17">
        <v>45.42</v>
      </c>
      <c r="C33" s="18">
        <v>631325</v>
      </c>
      <c r="D33" s="20">
        <v>1416.62</v>
      </c>
      <c r="E33" s="1">
        <f t="shared" si="0"/>
        <v>-0.04579831932773108</v>
      </c>
      <c r="F33" s="1">
        <f t="shared" si="1"/>
        <v>-0.003783403656821455</v>
      </c>
    </row>
    <row r="34" spans="1:6" ht="12.75">
      <c r="A34" s="16">
        <v>36479</v>
      </c>
      <c r="B34" s="17">
        <v>47.6</v>
      </c>
      <c r="C34" s="18">
        <v>2071400</v>
      </c>
      <c r="D34" s="20">
        <v>1422</v>
      </c>
      <c r="E34" s="1">
        <f t="shared" si="0"/>
        <v>0.06774338268281747</v>
      </c>
      <c r="F34" s="1">
        <f t="shared" si="1"/>
        <v>0.018580863286678264</v>
      </c>
    </row>
    <row r="35" spans="1:6" ht="12.75">
      <c r="A35" s="16">
        <v>36472</v>
      </c>
      <c r="B35" s="17">
        <v>44.58</v>
      </c>
      <c r="C35" s="18">
        <v>1236500</v>
      </c>
      <c r="D35" s="20">
        <v>1396.06</v>
      </c>
      <c r="E35" s="1">
        <f t="shared" si="0"/>
        <v>-0.0377725016188215</v>
      </c>
      <c r="F35" s="1">
        <f t="shared" si="1"/>
        <v>0.01885084985732317</v>
      </c>
    </row>
    <row r="36" spans="1:6" ht="12.75">
      <c r="A36" s="16">
        <v>36465</v>
      </c>
      <c r="B36" s="17">
        <v>46.33</v>
      </c>
      <c r="C36" s="18">
        <v>1764360</v>
      </c>
      <c r="D36" s="20">
        <v>1370.23</v>
      </c>
      <c r="E36" s="1">
        <f t="shared" si="0"/>
        <v>-0.14393939393939392</v>
      </c>
      <c r="F36" s="1">
        <f t="shared" si="1"/>
        <v>0.005356107797172235</v>
      </c>
    </row>
    <row r="37" spans="1:6" ht="12.75">
      <c r="A37" s="16">
        <v>36458</v>
      </c>
      <c r="B37" s="17">
        <v>54.12</v>
      </c>
      <c r="C37" s="18">
        <v>1335060</v>
      </c>
      <c r="D37" s="20">
        <v>1362.93</v>
      </c>
      <c r="E37" s="1">
        <f t="shared" si="0"/>
        <v>0.015765765765765695</v>
      </c>
      <c r="F37" s="1">
        <f t="shared" si="1"/>
        <v>0.0470787077939538</v>
      </c>
    </row>
    <row r="38" spans="1:6" ht="12.75">
      <c r="A38" s="16">
        <v>36451</v>
      </c>
      <c r="B38" s="17">
        <v>53.28</v>
      </c>
      <c r="C38" s="18">
        <v>677680</v>
      </c>
      <c r="D38" s="20">
        <v>1301.65</v>
      </c>
      <c r="E38" s="1">
        <f t="shared" si="0"/>
        <v>0.008136234626300845</v>
      </c>
      <c r="F38" s="1">
        <f t="shared" si="1"/>
        <v>0.04348209490063412</v>
      </c>
    </row>
    <row r="39" spans="1:6" ht="12.75">
      <c r="A39" s="16">
        <v>36444</v>
      </c>
      <c r="B39" s="17">
        <v>52.85</v>
      </c>
      <c r="C39" s="18">
        <v>585680</v>
      </c>
      <c r="D39" s="20">
        <v>1247.41</v>
      </c>
      <c r="E39" s="1">
        <f t="shared" si="0"/>
        <v>-0.04274587936967939</v>
      </c>
      <c r="F39" s="1">
        <f t="shared" si="1"/>
        <v>-0.06632385742728394</v>
      </c>
    </row>
    <row r="40" spans="1:6" ht="12.75">
      <c r="A40" s="16">
        <v>36437</v>
      </c>
      <c r="B40" s="17">
        <v>55.21</v>
      </c>
      <c r="C40" s="18">
        <v>903260</v>
      </c>
      <c r="D40" s="20">
        <v>1336.02</v>
      </c>
      <c r="E40" s="1">
        <f t="shared" si="0"/>
        <v>-0.007549883156570226</v>
      </c>
      <c r="F40" s="1">
        <f t="shared" si="1"/>
        <v>0.041479252578324174</v>
      </c>
    </row>
    <row r="41" spans="1:6" ht="12.75">
      <c r="A41" s="16">
        <v>36430</v>
      </c>
      <c r="B41" s="17">
        <v>55.63</v>
      </c>
      <c r="C41" s="18">
        <v>1286640</v>
      </c>
      <c r="D41" s="20">
        <v>1282.81</v>
      </c>
      <c r="E41" s="1">
        <f t="shared" si="0"/>
        <v>0.06960199961545865</v>
      </c>
      <c r="F41" s="1">
        <f t="shared" si="1"/>
        <v>0.00426661238805039</v>
      </c>
    </row>
    <row r="42" spans="1:6" ht="12.75">
      <c r="A42" s="16">
        <v>36423</v>
      </c>
      <c r="B42" s="17">
        <v>52.01</v>
      </c>
      <c r="C42" s="18">
        <v>1078160</v>
      </c>
      <c r="D42" s="20">
        <v>1277.36</v>
      </c>
      <c r="E42" s="1">
        <f t="shared" si="0"/>
        <v>0.008336564559906936</v>
      </c>
      <c r="F42" s="1">
        <f t="shared" si="1"/>
        <v>-0.04347695855985396</v>
      </c>
    </row>
    <row r="43" spans="1:6" ht="12.75">
      <c r="A43" s="16">
        <v>36416</v>
      </c>
      <c r="B43" s="17">
        <v>51.58</v>
      </c>
      <c r="C43" s="18">
        <v>1310700</v>
      </c>
      <c r="D43" s="20">
        <v>1335.42</v>
      </c>
      <c r="E43" s="1">
        <f t="shared" si="0"/>
        <v>-0.04693274205469326</v>
      </c>
      <c r="F43" s="1">
        <f t="shared" si="1"/>
        <v>-0.012014855806933702</v>
      </c>
    </row>
    <row r="44" spans="1:6" ht="12.75">
      <c r="A44" s="16">
        <v>36410</v>
      </c>
      <c r="B44" s="17">
        <v>54.12</v>
      </c>
      <c r="C44" s="18">
        <v>1571125</v>
      </c>
      <c r="D44" s="20">
        <v>1351.66</v>
      </c>
      <c r="E44" s="1">
        <f t="shared" si="0"/>
        <v>0.11956971452213475</v>
      </c>
      <c r="F44" s="1">
        <f t="shared" si="1"/>
        <v>-0.004111284665939648</v>
      </c>
    </row>
    <row r="45" spans="1:6" ht="12.75">
      <c r="A45" s="16">
        <v>36402</v>
      </c>
      <c r="B45" s="17">
        <v>48.34</v>
      </c>
      <c r="C45" s="18">
        <v>1201340</v>
      </c>
      <c r="D45" s="20">
        <v>1357.24</v>
      </c>
      <c r="E45" s="1">
        <f t="shared" si="0"/>
        <v>-0.004940304652120109</v>
      </c>
      <c r="F45" s="1">
        <f t="shared" si="1"/>
        <v>0.006652970102427575</v>
      </c>
    </row>
    <row r="46" spans="1:6" ht="12.75">
      <c r="A46" s="16">
        <v>36395</v>
      </c>
      <c r="B46" s="17">
        <v>48.58</v>
      </c>
      <c r="C46" s="18">
        <v>560440</v>
      </c>
      <c r="D46" s="20">
        <v>1348.27</v>
      </c>
      <c r="E46" s="1">
        <f t="shared" si="0"/>
        <v>-0.043888998228695214</v>
      </c>
      <c r="F46" s="1">
        <f t="shared" si="1"/>
        <v>0.008723561846761645</v>
      </c>
    </row>
    <row r="47" spans="1:6" ht="12.75">
      <c r="A47" s="16">
        <v>36388</v>
      </c>
      <c r="B47" s="17">
        <v>50.81</v>
      </c>
      <c r="C47" s="18">
        <v>670700</v>
      </c>
      <c r="D47" s="20">
        <v>1336.61</v>
      </c>
      <c r="E47" s="1">
        <f t="shared" si="0"/>
        <v>0.03188464662875711</v>
      </c>
      <c r="F47" s="1">
        <f t="shared" si="1"/>
        <v>0.006726018317666784</v>
      </c>
    </row>
    <row r="48" spans="1:6" ht="12.75">
      <c r="A48" s="16">
        <v>36381</v>
      </c>
      <c r="B48" s="17">
        <v>49.24</v>
      </c>
      <c r="C48" s="18">
        <v>724320</v>
      </c>
      <c r="D48" s="20">
        <v>1327.68</v>
      </c>
      <c r="E48" s="1">
        <f t="shared" si="0"/>
        <v>0.040794757979285556</v>
      </c>
      <c r="F48" s="1">
        <f t="shared" si="1"/>
        <v>0.02106453175830015</v>
      </c>
    </row>
    <row r="49" spans="1:6" ht="12.75">
      <c r="A49" s="16">
        <v>36374</v>
      </c>
      <c r="B49" s="17">
        <v>47.31</v>
      </c>
      <c r="C49" s="18">
        <v>1642500</v>
      </c>
      <c r="D49" s="20">
        <v>1300.29</v>
      </c>
      <c r="E49" s="1">
        <f t="shared" si="0"/>
        <v>-0.056441962504986</v>
      </c>
      <c r="F49" s="1">
        <f t="shared" si="1"/>
        <v>-0.021396532000722546</v>
      </c>
    </row>
    <row r="50" spans="1:6" ht="12.75">
      <c r="A50" s="16">
        <v>36367</v>
      </c>
      <c r="B50" s="17">
        <v>50.14</v>
      </c>
      <c r="C50" s="18">
        <v>838460</v>
      </c>
      <c r="D50" s="20">
        <v>1328.72</v>
      </c>
      <c r="E50" s="1">
        <f t="shared" si="0"/>
        <v>-0.061048689138576744</v>
      </c>
      <c r="F50" s="1">
        <f t="shared" si="1"/>
        <v>-0.020796792783763486</v>
      </c>
    </row>
    <row r="51" spans="1:6" ht="12.75">
      <c r="A51" s="16">
        <v>36360</v>
      </c>
      <c r="B51" s="17">
        <v>53.4</v>
      </c>
      <c r="C51" s="18">
        <v>1066940</v>
      </c>
      <c r="D51" s="20">
        <v>1356.94</v>
      </c>
      <c r="E51" s="1">
        <f t="shared" si="0"/>
        <v>-0.061511423550087874</v>
      </c>
      <c r="F51" s="1">
        <f t="shared" si="1"/>
        <v>-0.04358674354022464</v>
      </c>
    </row>
    <row r="52" spans="1:6" ht="12.75">
      <c r="A52" s="16">
        <v>36353</v>
      </c>
      <c r="B52" s="17">
        <v>56.9</v>
      </c>
      <c r="C52" s="18">
        <v>1462460</v>
      </c>
      <c r="D52" s="20">
        <v>1418.78</v>
      </c>
      <c r="E52" s="1">
        <f t="shared" si="0"/>
        <v>0.0703536493604214</v>
      </c>
      <c r="F52" s="1">
        <f t="shared" si="1"/>
        <v>0.01104555042471923</v>
      </c>
    </row>
    <row r="53" spans="1:6" ht="12.75">
      <c r="A53" s="16">
        <v>36347</v>
      </c>
      <c r="B53" s="17">
        <v>53.16</v>
      </c>
      <c r="C53" s="18">
        <v>1596975</v>
      </c>
      <c r="D53" s="20">
        <v>1403.28</v>
      </c>
      <c r="E53" s="1">
        <f t="shared" si="0"/>
        <v>-0.01555555555555562</v>
      </c>
      <c r="F53" s="1">
        <f t="shared" si="1"/>
        <v>0.008668650536938763</v>
      </c>
    </row>
    <row r="54" spans="1:6" ht="12.75">
      <c r="A54" s="16">
        <v>36339</v>
      </c>
      <c r="B54" s="17">
        <v>54</v>
      </c>
      <c r="C54" s="18">
        <v>1979960</v>
      </c>
      <c r="D54" s="20">
        <v>1391.22</v>
      </c>
      <c r="E54" s="1">
        <f t="shared" si="0"/>
        <v>-0.1022443890274314</v>
      </c>
      <c r="F54" s="1">
        <f t="shared" si="1"/>
        <v>0.057712630482547905</v>
      </c>
    </row>
    <row r="55" spans="1:6" ht="12.75">
      <c r="A55" s="16">
        <v>36332</v>
      </c>
      <c r="B55" s="17">
        <v>60.15</v>
      </c>
      <c r="C55" s="18">
        <v>884280</v>
      </c>
      <c r="D55" s="20">
        <v>1315.31</v>
      </c>
      <c r="E55" s="1">
        <f t="shared" si="0"/>
        <v>0.05047153335661894</v>
      </c>
      <c r="F55" s="1">
        <f t="shared" si="1"/>
        <v>-0.020501325548836775</v>
      </c>
    </row>
    <row r="56" spans="1:6" ht="12.75">
      <c r="A56" s="16">
        <v>36325</v>
      </c>
      <c r="B56" s="17">
        <v>57.26</v>
      </c>
      <c r="C56" s="18">
        <v>1117960</v>
      </c>
      <c r="D56" s="20">
        <v>1342.84</v>
      </c>
      <c r="E56" s="1">
        <f t="shared" si="0"/>
        <v>0.07228464419475654</v>
      </c>
      <c r="F56" s="1">
        <f t="shared" si="1"/>
        <v>0.038032219164527856</v>
      </c>
    </row>
    <row r="57" spans="1:6" ht="12.75">
      <c r="A57" s="16">
        <v>36318</v>
      </c>
      <c r="B57" s="17">
        <v>53.4</v>
      </c>
      <c r="C57" s="18">
        <v>1084620</v>
      </c>
      <c r="D57" s="20">
        <v>1293.64</v>
      </c>
      <c r="E57" s="1">
        <f t="shared" si="0"/>
        <v>-0.07500433050407065</v>
      </c>
      <c r="F57" s="1">
        <f t="shared" si="1"/>
        <v>-0.025690077198267672</v>
      </c>
    </row>
    <row r="58" spans="1:6" ht="12.75">
      <c r="A58" s="16">
        <v>36312</v>
      </c>
      <c r="B58" s="17">
        <v>57.73</v>
      </c>
      <c r="C58" s="18">
        <v>842450</v>
      </c>
      <c r="D58" s="20">
        <v>1327.75</v>
      </c>
      <c r="E58" s="1">
        <f t="shared" si="0"/>
        <v>-0.01551841746248301</v>
      </c>
      <c r="F58" s="1">
        <f t="shared" si="1"/>
        <v>0.01990259939777552</v>
      </c>
    </row>
    <row r="59" spans="1:6" ht="12.75">
      <c r="A59" s="16">
        <v>36304</v>
      </c>
      <c r="B59" s="17">
        <v>58.64</v>
      </c>
      <c r="C59" s="18">
        <v>952680</v>
      </c>
      <c r="D59" s="20">
        <v>1301.84</v>
      </c>
      <c r="E59" s="1">
        <f t="shared" si="0"/>
        <v>-0.06160985757721237</v>
      </c>
      <c r="F59" s="1">
        <f t="shared" si="1"/>
        <v>-0.021386314262303745</v>
      </c>
    </row>
    <row r="60" spans="1:6" ht="12.75">
      <c r="A60" s="16">
        <v>36297</v>
      </c>
      <c r="B60" s="17">
        <v>62.49</v>
      </c>
      <c r="C60" s="18">
        <v>1087740</v>
      </c>
      <c r="D60" s="20">
        <v>1330.29</v>
      </c>
      <c r="E60" s="1">
        <f t="shared" si="0"/>
        <v>0.0421947965310207</v>
      </c>
      <c r="F60" s="1">
        <f t="shared" si="1"/>
        <v>-0.005613694124682308</v>
      </c>
    </row>
    <row r="61" spans="1:6" ht="12.75">
      <c r="A61" s="16">
        <v>36290</v>
      </c>
      <c r="B61" s="17">
        <v>59.96</v>
      </c>
      <c r="C61" s="18">
        <v>1153100</v>
      </c>
      <c r="D61" s="20">
        <v>1337.8</v>
      </c>
      <c r="E61" s="1">
        <f t="shared" si="0"/>
        <v>-0.010887495875948476</v>
      </c>
      <c r="F61" s="1">
        <f t="shared" si="1"/>
        <v>-0.005353159851301149</v>
      </c>
    </row>
    <row r="62" spans="1:6" ht="12.75">
      <c r="A62" s="16">
        <v>36283</v>
      </c>
      <c r="B62" s="17">
        <v>60.62</v>
      </c>
      <c r="C62" s="18">
        <v>752660</v>
      </c>
      <c r="D62" s="20">
        <v>1345</v>
      </c>
      <c r="E62" s="1">
        <f t="shared" si="0"/>
        <v>0.01303475935828867</v>
      </c>
      <c r="F62" s="1">
        <f t="shared" si="1"/>
        <v>0.007354813583187237</v>
      </c>
    </row>
    <row r="63" spans="1:6" ht="12.75">
      <c r="A63" s="16">
        <v>36276</v>
      </c>
      <c r="B63" s="17">
        <v>59.84</v>
      </c>
      <c r="C63" s="18">
        <v>1206800</v>
      </c>
      <c r="D63" s="20">
        <v>1335.18</v>
      </c>
      <c r="E63" s="1">
        <f t="shared" si="0"/>
        <v>0.013206908228919761</v>
      </c>
      <c r="F63" s="1">
        <f t="shared" si="1"/>
        <v>-0.015970814754762756</v>
      </c>
    </row>
    <row r="64" spans="1:6" ht="12.75">
      <c r="A64" s="16">
        <v>36269</v>
      </c>
      <c r="B64" s="17">
        <v>59.06</v>
      </c>
      <c r="C64" s="18">
        <v>1059000</v>
      </c>
      <c r="D64" s="20">
        <v>1356.85</v>
      </c>
      <c r="E64" s="1">
        <f t="shared" si="0"/>
        <v>0.040338206799365846</v>
      </c>
      <c r="F64" s="1">
        <f t="shared" si="1"/>
        <v>0.0286959818043972</v>
      </c>
    </row>
    <row r="65" spans="1:6" ht="12.75">
      <c r="A65" s="16">
        <v>36262</v>
      </c>
      <c r="B65" s="17">
        <v>56.77</v>
      </c>
      <c r="C65" s="18">
        <v>1065000</v>
      </c>
      <c r="D65" s="20">
        <v>1319</v>
      </c>
      <c r="E65" s="1">
        <f t="shared" si="0"/>
        <v>-0.006301417819009267</v>
      </c>
      <c r="F65" s="1">
        <f t="shared" si="1"/>
        <v>-0.021767345273853163</v>
      </c>
    </row>
    <row r="66" spans="1:6" ht="12.75">
      <c r="A66" s="16">
        <v>36255</v>
      </c>
      <c r="B66" s="17">
        <v>57.13</v>
      </c>
      <c r="C66" s="18">
        <v>975720</v>
      </c>
      <c r="D66" s="20">
        <v>1348.35</v>
      </c>
      <c r="E66" s="1">
        <f t="shared" si="0"/>
        <v>0.056593304975032406</v>
      </c>
      <c r="F66" s="1">
        <f t="shared" si="1"/>
        <v>0.042227066134866806</v>
      </c>
    </row>
    <row r="67" spans="1:6" ht="12.75">
      <c r="A67" s="16">
        <v>36248</v>
      </c>
      <c r="B67" s="17">
        <v>54.07</v>
      </c>
      <c r="C67" s="18">
        <v>906225</v>
      </c>
      <c r="D67" s="20">
        <v>1293.72</v>
      </c>
      <c r="E67" s="1">
        <f aca="true" t="shared" si="2" ref="E67:E130">(B67-B68)/B68</f>
        <v>-0.010974940552405367</v>
      </c>
      <c r="F67" s="1">
        <f aca="true" t="shared" si="3" ref="F67:F130">(D67-D68)/D68</f>
        <v>0.008512628624883126</v>
      </c>
    </row>
    <row r="68" spans="1:6" ht="12.75">
      <c r="A68" s="16">
        <v>36241</v>
      </c>
      <c r="B68" s="17">
        <v>54.67</v>
      </c>
      <c r="C68" s="18">
        <v>1245480</v>
      </c>
      <c r="D68" s="20">
        <v>1282.8</v>
      </c>
      <c r="E68" s="1">
        <f t="shared" si="2"/>
        <v>-0.07993941433860653</v>
      </c>
      <c r="F68" s="1">
        <f t="shared" si="3"/>
        <v>-0.012691546921780364</v>
      </c>
    </row>
    <row r="69" spans="1:6" ht="12.75">
      <c r="A69" s="16">
        <v>36234</v>
      </c>
      <c r="B69" s="17">
        <v>59.42</v>
      </c>
      <c r="C69" s="18">
        <v>2772860</v>
      </c>
      <c r="D69" s="20">
        <v>1299.29</v>
      </c>
      <c r="E69" s="1">
        <f t="shared" si="2"/>
        <v>0.10878895316290349</v>
      </c>
      <c r="F69" s="1">
        <f t="shared" si="3"/>
        <v>0.0036304930518542902</v>
      </c>
    </row>
    <row r="70" spans="1:6" ht="12.75">
      <c r="A70" s="16">
        <v>36227</v>
      </c>
      <c r="B70" s="17">
        <v>53.59</v>
      </c>
      <c r="C70" s="18">
        <v>2011500</v>
      </c>
      <c r="D70" s="20">
        <v>1294.59</v>
      </c>
      <c r="E70" s="1">
        <f t="shared" si="2"/>
        <v>0.04565853658536592</v>
      </c>
      <c r="F70" s="1">
        <f t="shared" si="3"/>
        <v>0.014990552502214784</v>
      </c>
    </row>
    <row r="71" spans="1:6" ht="12.75">
      <c r="A71" s="16">
        <v>36220</v>
      </c>
      <c r="B71" s="17">
        <v>51.25</v>
      </c>
      <c r="C71" s="18">
        <v>1114800</v>
      </c>
      <c r="D71" s="20">
        <v>1275.47</v>
      </c>
      <c r="E71" s="1">
        <f t="shared" si="2"/>
        <v>-0.0011693626973299995</v>
      </c>
      <c r="F71" s="1">
        <f t="shared" si="3"/>
        <v>0.029992005362060276</v>
      </c>
    </row>
    <row r="72" spans="1:6" ht="12.75">
      <c r="A72" s="16">
        <v>36213</v>
      </c>
      <c r="B72" s="17">
        <v>51.31</v>
      </c>
      <c r="C72" s="18">
        <v>1464520</v>
      </c>
      <c r="D72" s="20">
        <v>1238.33</v>
      </c>
      <c r="E72" s="1">
        <f t="shared" si="2"/>
        <v>0.09754010695187171</v>
      </c>
      <c r="F72" s="1">
        <f t="shared" si="3"/>
        <v>-0.0007181937024903569</v>
      </c>
    </row>
    <row r="73" spans="1:6" ht="12.75">
      <c r="A73" s="16">
        <v>36207</v>
      </c>
      <c r="B73" s="17">
        <v>46.75</v>
      </c>
      <c r="C73" s="18">
        <v>843600</v>
      </c>
      <c r="D73" s="20">
        <v>1239.22</v>
      </c>
      <c r="E73" s="1">
        <f t="shared" si="2"/>
        <v>-0.020121567805491528</v>
      </c>
      <c r="F73" s="1">
        <f t="shared" si="3"/>
        <v>0.007389462902294812</v>
      </c>
    </row>
    <row r="74" spans="1:6" ht="12.75">
      <c r="A74" s="16">
        <v>36199</v>
      </c>
      <c r="B74" s="17">
        <v>47.71</v>
      </c>
      <c r="C74" s="18">
        <v>1351480</v>
      </c>
      <c r="D74" s="20">
        <v>1230.13</v>
      </c>
      <c r="E74" s="1">
        <f t="shared" si="2"/>
        <v>0.019226660969878198</v>
      </c>
      <c r="F74" s="1">
        <f t="shared" si="3"/>
        <v>-0.007479425528481508</v>
      </c>
    </row>
    <row r="75" spans="1:6" ht="12.75">
      <c r="A75" s="16">
        <v>36192</v>
      </c>
      <c r="B75" s="17">
        <v>46.81</v>
      </c>
      <c r="C75" s="18">
        <v>1268640</v>
      </c>
      <c r="D75" s="20">
        <v>1239.4</v>
      </c>
      <c r="E75" s="1">
        <f t="shared" si="2"/>
        <v>0.07141222247653936</v>
      </c>
      <c r="F75" s="1">
        <f t="shared" si="3"/>
        <v>-0.03144634428432997</v>
      </c>
    </row>
    <row r="76" spans="1:6" ht="12.75">
      <c r="A76" s="16">
        <v>36185</v>
      </c>
      <c r="B76" s="17">
        <v>43.69</v>
      </c>
      <c r="C76" s="18">
        <v>1022580</v>
      </c>
      <c r="D76" s="20">
        <v>1279.64</v>
      </c>
      <c r="E76" s="1">
        <f t="shared" si="2"/>
        <v>0.08979795460214503</v>
      </c>
      <c r="F76" s="1">
        <f t="shared" si="3"/>
        <v>0.044442086533517285</v>
      </c>
    </row>
    <row r="77" spans="1:6" ht="12.75">
      <c r="A77" s="16">
        <v>36179</v>
      </c>
      <c r="B77" s="17">
        <v>40.09</v>
      </c>
      <c r="C77" s="18">
        <v>1347725</v>
      </c>
      <c r="D77" s="20">
        <v>1225.19</v>
      </c>
      <c r="E77" s="1">
        <f t="shared" si="2"/>
        <v>0.03244913726500142</v>
      </c>
      <c r="F77" s="1">
        <f t="shared" si="3"/>
        <v>-0.014534369319369992</v>
      </c>
    </row>
    <row r="78" spans="1:6" ht="12.75">
      <c r="A78" s="16">
        <v>36171</v>
      </c>
      <c r="B78" s="17">
        <v>38.83</v>
      </c>
      <c r="C78" s="18">
        <v>998380</v>
      </c>
      <c r="D78" s="20">
        <v>1243.26</v>
      </c>
      <c r="E78" s="1">
        <f t="shared" si="2"/>
        <v>-0.0783289817232377</v>
      </c>
      <c r="F78" s="1">
        <f t="shared" si="3"/>
        <v>-0.024962943792202846</v>
      </c>
    </row>
    <row r="79" spans="1:6" ht="12.75">
      <c r="A79" s="16">
        <v>36164</v>
      </c>
      <c r="B79" s="17">
        <v>42.13</v>
      </c>
      <c r="C79" s="18">
        <v>1661400</v>
      </c>
      <c r="D79" s="20">
        <v>1275.09</v>
      </c>
      <c r="E79" s="1">
        <f t="shared" si="2"/>
        <v>0.08164313222079587</v>
      </c>
      <c r="F79" s="1">
        <f t="shared" si="3"/>
        <v>0.037307908202695916</v>
      </c>
    </row>
    <row r="80" spans="1:6" ht="12.75">
      <c r="A80" s="16">
        <v>36157</v>
      </c>
      <c r="B80" s="17">
        <v>38.95</v>
      </c>
      <c r="C80" s="18">
        <v>782575</v>
      </c>
      <c r="D80" s="20">
        <v>1229.23</v>
      </c>
      <c r="E80" s="1">
        <f t="shared" si="2"/>
        <v>-0.018149735316359942</v>
      </c>
      <c r="F80" s="1">
        <f t="shared" si="3"/>
        <v>0.0024138240354897667</v>
      </c>
    </row>
    <row r="81" spans="1:6" ht="12.75">
      <c r="A81" s="16">
        <v>36150</v>
      </c>
      <c r="B81" s="17">
        <v>39.67</v>
      </c>
      <c r="C81" s="18">
        <v>803250</v>
      </c>
      <c r="D81" s="20">
        <v>1226.27</v>
      </c>
      <c r="E81" s="1">
        <f t="shared" si="2"/>
        <v>0.04093413802151672</v>
      </c>
      <c r="F81" s="1">
        <f t="shared" si="3"/>
        <v>0.032187739366851015</v>
      </c>
    </row>
    <row r="82" spans="1:6" ht="12.75">
      <c r="A82" s="16">
        <v>36143</v>
      </c>
      <c r="B82" s="17">
        <v>38.11</v>
      </c>
      <c r="C82" s="18">
        <v>1777660</v>
      </c>
      <c r="D82" s="20">
        <v>1188.03</v>
      </c>
      <c r="E82" s="1">
        <f t="shared" si="2"/>
        <v>0.10559907165651293</v>
      </c>
      <c r="F82" s="1">
        <f t="shared" si="3"/>
        <v>0.018491847127205335</v>
      </c>
    </row>
    <row r="83" spans="1:6" ht="12.75">
      <c r="A83" s="16">
        <v>36136</v>
      </c>
      <c r="B83" s="17">
        <v>34.47</v>
      </c>
      <c r="C83" s="18">
        <v>1251860</v>
      </c>
      <c r="D83" s="20">
        <v>1166.46</v>
      </c>
      <c r="E83" s="1">
        <f t="shared" si="2"/>
        <v>0.001743679163034068</v>
      </c>
      <c r="F83" s="1">
        <f t="shared" si="3"/>
        <v>-0.008735999456124525</v>
      </c>
    </row>
    <row r="84" spans="1:6" ht="12.75">
      <c r="A84" s="16">
        <v>36129</v>
      </c>
      <c r="B84" s="17">
        <v>34.41</v>
      </c>
      <c r="C84" s="18">
        <v>1694460</v>
      </c>
      <c r="D84" s="20">
        <v>1176.74</v>
      </c>
      <c r="E84" s="1">
        <f t="shared" si="2"/>
        <v>-0.12353540499235868</v>
      </c>
      <c r="F84" s="1">
        <f t="shared" si="3"/>
        <v>-0.01307523923745936</v>
      </c>
    </row>
    <row r="85" spans="1:6" ht="12.75">
      <c r="A85" s="16">
        <v>36122</v>
      </c>
      <c r="B85" s="17">
        <v>39.26</v>
      </c>
      <c r="C85" s="18">
        <v>666250</v>
      </c>
      <c r="D85" s="20">
        <v>1192.33</v>
      </c>
      <c r="E85" s="1">
        <f t="shared" si="2"/>
        <v>-0.0393931979447027</v>
      </c>
      <c r="F85" s="1">
        <f t="shared" si="3"/>
        <v>0.024734648274676613</v>
      </c>
    </row>
    <row r="86" spans="1:6" ht="12.75">
      <c r="A86" s="16">
        <v>36115</v>
      </c>
      <c r="B86" s="17">
        <v>40.87</v>
      </c>
      <c r="C86" s="18">
        <v>1108040</v>
      </c>
      <c r="D86" s="20">
        <v>1163.55</v>
      </c>
      <c r="E86" s="1">
        <f t="shared" si="2"/>
        <v>-0.03266272189349118</v>
      </c>
      <c r="F86" s="1">
        <f t="shared" si="3"/>
        <v>0.03360515936467321</v>
      </c>
    </row>
    <row r="87" spans="1:6" ht="12.75">
      <c r="A87" s="16">
        <v>36108</v>
      </c>
      <c r="B87" s="17">
        <v>42.25</v>
      </c>
      <c r="C87" s="18">
        <v>821440</v>
      </c>
      <c r="D87" s="20">
        <v>1125.72</v>
      </c>
      <c r="E87" s="1">
        <f t="shared" si="2"/>
        <v>-0.04064486830154403</v>
      </c>
      <c r="F87" s="1">
        <f t="shared" si="3"/>
        <v>-0.01340040841009278</v>
      </c>
    </row>
    <row r="88" spans="1:6" ht="12.75">
      <c r="A88" s="16">
        <v>36101</v>
      </c>
      <c r="B88" s="17">
        <v>44.04</v>
      </c>
      <c r="C88" s="18">
        <v>1586640</v>
      </c>
      <c r="D88" s="20">
        <v>1141.01</v>
      </c>
      <c r="E88" s="1">
        <f t="shared" si="2"/>
        <v>0.060438237418733394</v>
      </c>
      <c r="F88" s="1">
        <f t="shared" si="3"/>
        <v>0.03853750443718306</v>
      </c>
    </row>
    <row r="89" spans="1:6" ht="12.75">
      <c r="A89" s="16">
        <v>36094</v>
      </c>
      <c r="B89" s="17">
        <v>41.53</v>
      </c>
      <c r="C89" s="18">
        <v>839560</v>
      </c>
      <c r="D89" s="20">
        <v>1098.67</v>
      </c>
      <c r="E89" s="1">
        <f t="shared" si="2"/>
        <v>0.07758173326414121</v>
      </c>
      <c r="F89" s="1">
        <f t="shared" si="3"/>
        <v>0.02615184884231369</v>
      </c>
    </row>
    <row r="90" spans="1:6" ht="12.75">
      <c r="A90" s="16">
        <v>36087</v>
      </c>
      <c r="B90" s="17">
        <v>38.54</v>
      </c>
      <c r="C90" s="18">
        <v>784560</v>
      </c>
      <c r="D90" s="20">
        <v>1070.67</v>
      </c>
      <c r="E90" s="1">
        <f t="shared" si="2"/>
        <v>0.011017838405036772</v>
      </c>
      <c r="F90" s="1">
        <f t="shared" si="3"/>
        <v>0.013488953257227237</v>
      </c>
    </row>
    <row r="91" spans="1:6" ht="12.75">
      <c r="A91" s="16">
        <v>36080</v>
      </c>
      <c r="B91" s="17">
        <v>38.12</v>
      </c>
      <c r="C91" s="18">
        <v>781800</v>
      </c>
      <c r="D91" s="20">
        <v>1056.42</v>
      </c>
      <c r="E91" s="1">
        <f t="shared" si="2"/>
        <v>0.05800721620871486</v>
      </c>
      <c r="F91" s="1">
        <f t="shared" si="3"/>
        <v>0.07317221832810175</v>
      </c>
    </row>
    <row r="92" spans="1:6" ht="12.75">
      <c r="A92" s="16">
        <v>36073</v>
      </c>
      <c r="B92" s="17">
        <v>36.03</v>
      </c>
      <c r="C92" s="18">
        <v>769280</v>
      </c>
      <c r="D92" s="20">
        <v>984.39</v>
      </c>
      <c r="E92" s="1">
        <f t="shared" si="2"/>
        <v>-0.03971215351812372</v>
      </c>
      <c r="F92" s="1">
        <f t="shared" si="3"/>
        <v>-0.018162776780371072</v>
      </c>
    </row>
    <row r="93" spans="1:6" ht="12.75">
      <c r="A93" s="16">
        <v>36066</v>
      </c>
      <c r="B93" s="17">
        <v>37.52</v>
      </c>
      <c r="C93" s="18">
        <v>691360</v>
      </c>
      <c r="D93" s="20">
        <v>1002.6</v>
      </c>
      <c r="E93" s="1">
        <f t="shared" si="2"/>
        <v>-0.042857142857142844</v>
      </c>
      <c r="F93" s="1">
        <f t="shared" si="3"/>
        <v>-0.04034458004307248</v>
      </c>
    </row>
    <row r="94" spans="1:6" ht="12.75">
      <c r="A94" s="16">
        <v>36059</v>
      </c>
      <c r="B94" s="17">
        <v>39.2</v>
      </c>
      <c r="C94" s="18">
        <v>1329640</v>
      </c>
      <c r="D94" s="20">
        <v>1044.75</v>
      </c>
      <c r="E94" s="1">
        <f t="shared" si="2"/>
        <v>0.0843706777316737</v>
      </c>
      <c r="F94" s="1">
        <f t="shared" si="3"/>
        <v>0.024174337558450693</v>
      </c>
    </row>
    <row r="95" spans="1:6" ht="12.75">
      <c r="A95" s="16">
        <v>36052</v>
      </c>
      <c r="B95" s="17">
        <v>36.15</v>
      </c>
      <c r="C95" s="18">
        <v>1418720</v>
      </c>
      <c r="D95" s="20">
        <v>1020.09</v>
      </c>
      <c r="E95" s="1">
        <f t="shared" si="2"/>
        <v>0.11196554906182715</v>
      </c>
      <c r="F95" s="1">
        <f t="shared" si="3"/>
        <v>0.010930965452995944</v>
      </c>
    </row>
    <row r="96" spans="1:6" ht="12.75">
      <c r="A96" s="16">
        <v>36046</v>
      </c>
      <c r="B96" s="17">
        <v>32.51</v>
      </c>
      <c r="C96" s="18">
        <v>1154525</v>
      </c>
      <c r="D96" s="20">
        <v>1009.06</v>
      </c>
      <c r="E96" s="1">
        <f t="shared" si="2"/>
        <v>-0.008841463414634121</v>
      </c>
      <c r="F96" s="1">
        <f t="shared" si="3"/>
        <v>0.03611290802862742</v>
      </c>
    </row>
    <row r="97" spans="1:6" ht="12.75">
      <c r="A97" s="16">
        <v>36038</v>
      </c>
      <c r="B97" s="17">
        <v>32.8</v>
      </c>
      <c r="C97" s="18">
        <v>1929660</v>
      </c>
      <c r="D97" s="20">
        <v>973.89</v>
      </c>
      <c r="E97" s="1">
        <f t="shared" si="2"/>
        <v>-0.03187721369539567</v>
      </c>
      <c r="F97" s="1">
        <f t="shared" si="3"/>
        <v>-0.05184298148256334</v>
      </c>
    </row>
    <row r="98" spans="1:6" ht="12.75">
      <c r="A98" s="16">
        <v>36031</v>
      </c>
      <c r="B98" s="17">
        <v>33.88</v>
      </c>
      <c r="C98" s="18">
        <v>1448820</v>
      </c>
      <c r="D98" s="20">
        <v>1027.14</v>
      </c>
      <c r="E98" s="1">
        <f t="shared" si="2"/>
        <v>-0.1053604436229204</v>
      </c>
      <c r="F98" s="1">
        <f t="shared" si="3"/>
        <v>-0.05003514483370936</v>
      </c>
    </row>
    <row r="99" spans="1:6" ht="12.75">
      <c r="A99" s="16">
        <v>36024</v>
      </c>
      <c r="B99" s="17">
        <v>37.87</v>
      </c>
      <c r="C99" s="18">
        <v>1020080</v>
      </c>
      <c r="D99" s="20">
        <v>1081.24</v>
      </c>
      <c r="E99" s="1">
        <f t="shared" si="2"/>
        <v>0.0015868817773074626</v>
      </c>
      <c r="F99" s="1">
        <f t="shared" si="3"/>
        <v>0.017398259233121625</v>
      </c>
    </row>
    <row r="100" spans="1:6" ht="12.75">
      <c r="A100" s="16">
        <v>36017</v>
      </c>
      <c r="B100" s="17">
        <v>37.81</v>
      </c>
      <c r="C100" s="18">
        <v>1325840</v>
      </c>
      <c r="D100" s="20">
        <v>1062.75</v>
      </c>
      <c r="E100" s="1">
        <f t="shared" si="2"/>
        <v>-0.0825042465421014</v>
      </c>
      <c r="F100" s="1">
        <f t="shared" si="3"/>
        <v>-0.024507779154619345</v>
      </c>
    </row>
    <row r="101" spans="1:6" ht="12.75">
      <c r="A101" s="16">
        <v>36010</v>
      </c>
      <c r="B101" s="17">
        <v>41.21</v>
      </c>
      <c r="C101" s="18">
        <v>857820</v>
      </c>
      <c r="D101" s="20">
        <v>1089.45</v>
      </c>
      <c r="E101" s="1">
        <f t="shared" si="2"/>
        <v>-0.029668000941841254</v>
      </c>
      <c r="F101" s="1">
        <f t="shared" si="3"/>
        <v>-0.02785833474617865</v>
      </c>
    </row>
    <row r="102" spans="1:6" ht="12.75">
      <c r="A102" s="16">
        <v>36003</v>
      </c>
      <c r="B102" s="17">
        <v>42.47</v>
      </c>
      <c r="C102" s="18">
        <v>865820</v>
      </c>
      <c r="D102" s="20">
        <v>1120.67</v>
      </c>
      <c r="E102" s="1">
        <f t="shared" si="2"/>
        <v>-0.027256069628950934</v>
      </c>
      <c r="F102" s="1">
        <f t="shared" si="3"/>
        <v>-0.017645511921458523</v>
      </c>
    </row>
    <row r="103" spans="1:6" ht="12.75">
      <c r="A103" s="16">
        <v>35996</v>
      </c>
      <c r="B103" s="17">
        <v>43.66</v>
      </c>
      <c r="C103" s="18">
        <v>871740</v>
      </c>
      <c r="D103" s="20">
        <v>1140.8</v>
      </c>
      <c r="E103" s="1">
        <f t="shared" si="2"/>
        <v>-0.08946819603753922</v>
      </c>
      <c r="F103" s="1">
        <f t="shared" si="3"/>
        <v>-0.038719191068043016</v>
      </c>
    </row>
    <row r="104" spans="1:6" ht="12.75">
      <c r="A104" s="16">
        <v>35989</v>
      </c>
      <c r="B104" s="17">
        <v>47.95</v>
      </c>
      <c r="C104" s="18">
        <v>1167240</v>
      </c>
      <c r="D104" s="20">
        <v>1186.75</v>
      </c>
      <c r="E104" s="1">
        <f t="shared" si="2"/>
        <v>-0.014793507294020933</v>
      </c>
      <c r="F104" s="1">
        <f t="shared" si="3"/>
        <v>0.019255709292039264</v>
      </c>
    </row>
    <row r="105" spans="1:6" ht="12.75">
      <c r="A105" s="16">
        <v>35982</v>
      </c>
      <c r="B105" s="17">
        <v>48.67</v>
      </c>
      <c r="C105" s="18">
        <v>1104620</v>
      </c>
      <c r="D105" s="20">
        <v>1164.33</v>
      </c>
      <c r="E105" s="1">
        <f t="shared" si="2"/>
        <v>-0.023866827115924544</v>
      </c>
      <c r="F105" s="1">
        <f t="shared" si="3"/>
        <v>0.015622546710629485</v>
      </c>
    </row>
    <row r="106" spans="1:6" ht="12.75">
      <c r="A106" s="16">
        <v>35975</v>
      </c>
      <c r="B106" s="17">
        <v>49.86</v>
      </c>
      <c r="C106" s="18">
        <v>2770250</v>
      </c>
      <c r="D106" s="20">
        <v>1146.42</v>
      </c>
      <c r="E106" s="1">
        <f t="shared" si="2"/>
        <v>0.09414088215931532</v>
      </c>
      <c r="F106" s="1">
        <f t="shared" si="3"/>
        <v>0.011666078362160277</v>
      </c>
    </row>
    <row r="107" spans="1:6" ht="12.75">
      <c r="A107" s="16">
        <v>35968</v>
      </c>
      <c r="B107" s="17">
        <v>45.57</v>
      </c>
      <c r="C107" s="18">
        <v>935480</v>
      </c>
      <c r="D107" s="20">
        <v>1133.2</v>
      </c>
      <c r="E107" s="1">
        <f t="shared" si="2"/>
        <v>0.07147895603103689</v>
      </c>
      <c r="F107" s="1">
        <f t="shared" si="3"/>
        <v>0.029573433879979967</v>
      </c>
    </row>
    <row r="108" spans="1:6" ht="12.75">
      <c r="A108" s="16">
        <v>35961</v>
      </c>
      <c r="B108" s="17">
        <v>42.53</v>
      </c>
      <c r="C108" s="18">
        <v>603120</v>
      </c>
      <c r="D108" s="20">
        <v>1100.65</v>
      </c>
      <c r="E108" s="1">
        <f t="shared" si="2"/>
        <v>0.011414982164090464</v>
      </c>
      <c r="F108" s="1">
        <f t="shared" si="3"/>
        <v>0.0016471915838522195</v>
      </c>
    </row>
    <row r="109" spans="1:6" ht="12.75">
      <c r="A109" s="16">
        <v>35954</v>
      </c>
      <c r="B109" s="17">
        <v>42.05</v>
      </c>
      <c r="C109" s="18">
        <v>507780</v>
      </c>
      <c r="D109" s="20">
        <v>1098.84</v>
      </c>
      <c r="E109" s="1">
        <f t="shared" si="2"/>
        <v>-0.046052631578947394</v>
      </c>
      <c r="F109" s="1">
        <f t="shared" si="3"/>
        <v>-0.0134846390031063</v>
      </c>
    </row>
    <row r="110" spans="1:6" ht="12.75">
      <c r="A110" s="16">
        <v>35947</v>
      </c>
      <c r="B110" s="17">
        <v>44.08</v>
      </c>
      <c r="C110" s="18">
        <v>586360</v>
      </c>
      <c r="D110" s="20">
        <v>1113.86</v>
      </c>
      <c r="E110" s="1">
        <f t="shared" si="2"/>
        <v>0.006852444038373621</v>
      </c>
      <c r="F110" s="1">
        <f t="shared" si="3"/>
        <v>0.02112172494087014</v>
      </c>
    </row>
    <row r="111" spans="1:6" ht="12.75">
      <c r="A111" s="16">
        <v>35941</v>
      </c>
      <c r="B111" s="17">
        <v>43.78</v>
      </c>
      <c r="C111" s="18">
        <v>804525</v>
      </c>
      <c r="D111" s="20">
        <v>1090.82</v>
      </c>
      <c r="E111" s="1">
        <f t="shared" si="2"/>
        <v>-0.02516143397906915</v>
      </c>
      <c r="F111" s="1">
        <f t="shared" si="3"/>
        <v>-0.017695210136248696</v>
      </c>
    </row>
    <row r="112" spans="1:6" ht="12.75">
      <c r="A112" s="16">
        <v>35933</v>
      </c>
      <c r="B112" s="17">
        <v>44.91</v>
      </c>
      <c r="C112" s="18">
        <v>961220</v>
      </c>
      <c r="D112" s="20">
        <v>1110.47</v>
      </c>
      <c r="E112" s="1">
        <f t="shared" si="2"/>
        <v>0.004024144869215286</v>
      </c>
      <c r="F112" s="1">
        <f t="shared" si="3"/>
        <v>0.001569363145220215</v>
      </c>
    </row>
    <row r="113" spans="1:6" ht="12.75">
      <c r="A113" s="16">
        <v>35926</v>
      </c>
      <c r="B113" s="17">
        <v>44.73</v>
      </c>
      <c r="C113" s="18">
        <v>673820</v>
      </c>
      <c r="D113" s="20">
        <v>1108.73</v>
      </c>
      <c r="E113" s="1">
        <f t="shared" si="2"/>
        <v>0.021699406121516576</v>
      </c>
      <c r="F113" s="1">
        <f t="shared" si="3"/>
        <v>0.0005324237009763371</v>
      </c>
    </row>
    <row r="114" spans="1:6" ht="12.75">
      <c r="A114" s="16">
        <v>35919</v>
      </c>
      <c r="B114" s="17">
        <v>43.78</v>
      </c>
      <c r="C114" s="18">
        <v>712340</v>
      </c>
      <c r="D114" s="20">
        <v>1108.14</v>
      </c>
      <c r="E114" s="1">
        <f t="shared" si="2"/>
        <v>-0.037802197802197776</v>
      </c>
      <c r="F114" s="1">
        <f t="shared" si="3"/>
        <v>-0.011471900089205976</v>
      </c>
    </row>
    <row r="115" spans="1:6" ht="12.75">
      <c r="A115" s="16">
        <v>35912</v>
      </c>
      <c r="B115" s="17">
        <v>45.5</v>
      </c>
      <c r="C115" s="18">
        <v>1138380</v>
      </c>
      <c r="D115" s="20">
        <v>1121</v>
      </c>
      <c r="E115" s="1">
        <f t="shared" si="2"/>
        <v>0.015851752623353445</v>
      </c>
      <c r="F115" s="1">
        <f t="shared" si="3"/>
        <v>0.01182417185666568</v>
      </c>
    </row>
    <row r="116" spans="1:6" ht="12.75">
      <c r="A116" s="16">
        <v>35905</v>
      </c>
      <c r="B116" s="17">
        <v>44.79</v>
      </c>
      <c r="C116" s="18">
        <v>1912740</v>
      </c>
      <c r="D116" s="20">
        <v>1107.9</v>
      </c>
      <c r="E116" s="1">
        <f t="shared" si="2"/>
        <v>0.07255747126436785</v>
      </c>
      <c r="F116" s="1">
        <f t="shared" si="3"/>
        <v>-0.013200085506626706</v>
      </c>
    </row>
    <row r="117" spans="1:6" ht="12.75">
      <c r="A117" s="16">
        <v>35898</v>
      </c>
      <c r="B117" s="17">
        <v>41.76</v>
      </c>
      <c r="C117" s="18">
        <v>840900</v>
      </c>
      <c r="D117" s="20">
        <v>1122.72</v>
      </c>
      <c r="E117" s="1">
        <f t="shared" si="2"/>
        <v>-0.008311564948943279</v>
      </c>
      <c r="F117" s="1">
        <f t="shared" si="3"/>
        <v>0.010849307174948412</v>
      </c>
    </row>
    <row r="118" spans="1:6" ht="12.75">
      <c r="A118" s="16">
        <v>35891</v>
      </c>
      <c r="B118" s="17">
        <v>42.11</v>
      </c>
      <c r="C118" s="18">
        <v>783300</v>
      </c>
      <c r="D118" s="20">
        <v>1110.67</v>
      </c>
      <c r="E118" s="1">
        <f t="shared" si="2"/>
        <v>-0.01818605735602707</v>
      </c>
      <c r="F118" s="1">
        <f t="shared" si="3"/>
        <v>-0.01071524004631689</v>
      </c>
    </row>
    <row r="119" spans="1:6" ht="12.75">
      <c r="A119" s="16">
        <v>35884</v>
      </c>
      <c r="B119" s="17">
        <v>42.89</v>
      </c>
      <c r="C119" s="18">
        <v>1360620</v>
      </c>
      <c r="D119" s="20">
        <v>1122.7</v>
      </c>
      <c r="E119" s="1">
        <f t="shared" si="2"/>
        <v>0.02853717026378891</v>
      </c>
      <c r="F119" s="1">
        <f t="shared" si="3"/>
        <v>0.024884977725845314</v>
      </c>
    </row>
    <row r="120" spans="1:6" ht="12.75">
      <c r="A120" s="16">
        <v>35877</v>
      </c>
      <c r="B120" s="17">
        <v>41.7</v>
      </c>
      <c r="C120" s="18">
        <v>1407040</v>
      </c>
      <c r="D120" s="20">
        <v>1095.44</v>
      </c>
      <c r="E120" s="1">
        <f t="shared" si="2"/>
        <v>-0.011145364002845597</v>
      </c>
      <c r="F120" s="1">
        <f t="shared" si="3"/>
        <v>-0.00338440263473928</v>
      </c>
    </row>
    <row r="121" spans="1:6" ht="12.75">
      <c r="A121" s="16">
        <v>35870</v>
      </c>
      <c r="B121" s="17">
        <v>42.17</v>
      </c>
      <c r="C121" s="18">
        <v>2003500</v>
      </c>
      <c r="D121" s="20">
        <v>1099.16</v>
      </c>
      <c r="E121" s="1">
        <f t="shared" si="2"/>
        <v>-0.008464613214201727</v>
      </c>
      <c r="F121" s="1">
        <f t="shared" si="3"/>
        <v>0.028588540253226328</v>
      </c>
    </row>
    <row r="122" spans="1:6" ht="12.75">
      <c r="A122" s="16">
        <v>35863</v>
      </c>
      <c r="B122" s="17">
        <v>42.53</v>
      </c>
      <c r="C122" s="18">
        <v>1117800</v>
      </c>
      <c r="D122" s="20">
        <v>1068.61</v>
      </c>
      <c r="E122" s="1">
        <f t="shared" si="2"/>
        <v>-0.03647485274127774</v>
      </c>
      <c r="F122" s="1">
        <f t="shared" si="3"/>
        <v>0.012238441209066909</v>
      </c>
    </row>
    <row r="123" spans="1:6" ht="12.75">
      <c r="A123" s="16">
        <v>35856</v>
      </c>
      <c r="B123" s="17">
        <v>44.14</v>
      </c>
      <c r="C123" s="18">
        <v>1598740</v>
      </c>
      <c r="D123" s="20">
        <v>1055.69</v>
      </c>
      <c r="E123" s="1">
        <f t="shared" si="2"/>
        <v>0.060038424591738714</v>
      </c>
      <c r="F123" s="1">
        <f t="shared" si="3"/>
        <v>0.006051422799092893</v>
      </c>
    </row>
    <row r="124" spans="1:6" ht="12.75">
      <c r="A124" s="16">
        <v>35849</v>
      </c>
      <c r="B124" s="17">
        <v>41.64</v>
      </c>
      <c r="C124" s="18">
        <v>3061520</v>
      </c>
      <c r="D124" s="20">
        <v>1049.34</v>
      </c>
      <c r="E124" s="1">
        <f t="shared" si="2"/>
        <v>-0.02642038812251584</v>
      </c>
      <c r="F124" s="1">
        <f t="shared" si="3"/>
        <v>0.014629523984490463</v>
      </c>
    </row>
    <row r="125" spans="1:6" ht="12.75">
      <c r="A125" s="16">
        <v>35843</v>
      </c>
      <c r="B125" s="17">
        <v>42.77</v>
      </c>
      <c r="C125" s="18">
        <v>4036575</v>
      </c>
      <c r="D125" s="20">
        <v>1034.21</v>
      </c>
      <c r="E125" s="1">
        <f t="shared" si="2"/>
        <v>0.10231958762886614</v>
      </c>
      <c r="F125" s="1">
        <f t="shared" si="3"/>
        <v>0.013841915909380548</v>
      </c>
    </row>
    <row r="126" spans="1:6" ht="12.75">
      <c r="A126" s="16">
        <v>35835</v>
      </c>
      <c r="B126" s="17">
        <v>38.8</v>
      </c>
      <c r="C126" s="18">
        <v>1689500</v>
      </c>
      <c r="D126" s="20">
        <v>1020.09</v>
      </c>
      <c r="E126" s="1">
        <f t="shared" si="2"/>
        <v>-0.004362329997433968</v>
      </c>
      <c r="F126" s="1">
        <f t="shared" si="3"/>
        <v>0.007536100191612503</v>
      </c>
    </row>
    <row r="127" spans="1:6" ht="12.75">
      <c r="A127" s="16">
        <v>35828</v>
      </c>
      <c r="B127" s="17">
        <v>38.97</v>
      </c>
      <c r="C127" s="18">
        <v>1623660</v>
      </c>
      <c r="D127" s="20">
        <v>1012.46</v>
      </c>
      <c r="E127" s="1">
        <f t="shared" si="2"/>
        <v>0.024717328424927628</v>
      </c>
      <c r="F127" s="1">
        <f t="shared" si="3"/>
        <v>0.03282735544946348</v>
      </c>
    </row>
    <row r="128" spans="1:6" ht="12.75">
      <c r="A128" s="16">
        <v>35821</v>
      </c>
      <c r="B128" s="17">
        <v>38.03</v>
      </c>
      <c r="C128" s="18">
        <v>1340240</v>
      </c>
      <c r="D128" s="20">
        <v>980.28</v>
      </c>
      <c r="E128" s="1">
        <f t="shared" si="2"/>
        <v>-0.0013130252100839591</v>
      </c>
      <c r="F128" s="1">
        <f t="shared" si="3"/>
        <v>0.02369490074040032</v>
      </c>
    </row>
    <row r="129" spans="1:6" ht="12.75">
      <c r="A129" s="16">
        <v>35815</v>
      </c>
      <c r="B129" s="17">
        <v>38.08</v>
      </c>
      <c r="C129" s="18">
        <v>1175875</v>
      </c>
      <c r="D129" s="20">
        <v>957.59</v>
      </c>
      <c r="E129" s="1">
        <f t="shared" si="2"/>
        <v>-0.02583781018163226</v>
      </c>
      <c r="F129" s="1">
        <f t="shared" si="3"/>
        <v>-0.004076920676851992</v>
      </c>
    </row>
    <row r="130" spans="1:6" ht="12.75">
      <c r="A130" s="16">
        <v>35807</v>
      </c>
      <c r="B130" s="17">
        <v>39.09</v>
      </c>
      <c r="C130" s="18">
        <v>1371400</v>
      </c>
      <c r="D130" s="20">
        <v>961.51</v>
      </c>
      <c r="E130" s="1">
        <f t="shared" si="2"/>
        <v>0.04267804747932786</v>
      </c>
      <c r="F130" s="1">
        <f t="shared" si="3"/>
        <v>0.03645614375491806</v>
      </c>
    </row>
    <row r="131" spans="1:6" ht="12.75">
      <c r="A131" s="16">
        <v>35800</v>
      </c>
      <c r="B131" s="17">
        <v>37.49</v>
      </c>
      <c r="C131" s="18">
        <v>2237440</v>
      </c>
      <c r="D131" s="20">
        <v>927.69</v>
      </c>
      <c r="E131" s="1">
        <f aca="true" t="shared" si="4" ref="E131:E194">(B131-B132)/B132</f>
        <v>-0.014199316329213755</v>
      </c>
      <c r="F131" s="1">
        <f aca="true" t="shared" si="5" ref="F131:F194">(D131-D132)/D132</f>
        <v>-0.04856211027239899</v>
      </c>
    </row>
    <row r="132" spans="1:6" ht="12.75">
      <c r="A132" s="16">
        <v>35793</v>
      </c>
      <c r="B132" s="17">
        <v>38.03</v>
      </c>
      <c r="C132" s="18">
        <v>2167650</v>
      </c>
      <c r="D132" s="20">
        <v>975.04</v>
      </c>
      <c r="E132" s="1">
        <f t="shared" si="4"/>
        <v>0.023963381798599907</v>
      </c>
      <c r="F132" s="1">
        <f t="shared" si="5"/>
        <v>0.04119770198406758</v>
      </c>
    </row>
    <row r="133" spans="1:6" ht="12.75">
      <c r="A133" s="16">
        <v>35786</v>
      </c>
      <c r="B133" s="17">
        <v>37.14</v>
      </c>
      <c r="C133" s="18">
        <v>1569650</v>
      </c>
      <c r="D133" s="20">
        <v>936.46</v>
      </c>
      <c r="E133" s="1">
        <f t="shared" si="4"/>
        <v>-0.024684873949579772</v>
      </c>
      <c r="F133" s="1">
        <f t="shared" si="5"/>
        <v>-0.010900103508734802</v>
      </c>
    </row>
    <row r="134" spans="1:6" ht="12.75">
      <c r="A134" s="16">
        <v>35779</v>
      </c>
      <c r="B134" s="17">
        <v>38.08</v>
      </c>
      <c r="C134" s="18">
        <v>3199240</v>
      </c>
      <c r="D134" s="20">
        <v>946.78</v>
      </c>
      <c r="E134" s="1">
        <f t="shared" si="4"/>
        <v>-0.09462672372800769</v>
      </c>
      <c r="F134" s="1">
        <f t="shared" si="5"/>
        <v>-0.0069331543229948014</v>
      </c>
    </row>
    <row r="135" spans="1:6" ht="12.75">
      <c r="A135" s="16">
        <v>35772</v>
      </c>
      <c r="B135" s="17">
        <v>42.06</v>
      </c>
      <c r="C135" s="18">
        <v>1941360</v>
      </c>
      <c r="D135" s="20">
        <v>953.39</v>
      </c>
      <c r="E135" s="1">
        <f t="shared" si="4"/>
        <v>-0.05948121645796057</v>
      </c>
      <c r="F135" s="1">
        <f t="shared" si="5"/>
        <v>-0.030900903648136267</v>
      </c>
    </row>
    <row r="136" spans="1:6" ht="12.75">
      <c r="A136" s="16">
        <v>35765</v>
      </c>
      <c r="B136" s="17">
        <v>44.72</v>
      </c>
      <c r="C136" s="18">
        <v>2210600</v>
      </c>
      <c r="D136" s="20">
        <v>983.79</v>
      </c>
      <c r="E136" s="1">
        <f t="shared" si="4"/>
        <v>-0.029513888888888878</v>
      </c>
      <c r="F136" s="1">
        <f t="shared" si="5"/>
        <v>0.02971530249110319</v>
      </c>
    </row>
    <row r="137" spans="1:6" ht="12.75">
      <c r="A137" s="16">
        <v>35758</v>
      </c>
      <c r="B137" s="17">
        <v>46.08</v>
      </c>
      <c r="C137" s="18">
        <v>1317300</v>
      </c>
      <c r="D137" s="20">
        <v>955.4</v>
      </c>
      <c r="E137" s="1">
        <f t="shared" si="4"/>
        <v>-0.042990654205607486</v>
      </c>
      <c r="F137" s="1">
        <f t="shared" si="5"/>
        <v>-0.007984715862484351</v>
      </c>
    </row>
    <row r="138" spans="1:6" ht="12.75">
      <c r="A138" s="16">
        <v>35751</v>
      </c>
      <c r="B138" s="17">
        <v>48.15</v>
      </c>
      <c r="C138" s="18">
        <v>1173500</v>
      </c>
      <c r="D138" s="20">
        <v>963.09</v>
      </c>
      <c r="E138" s="1">
        <f t="shared" si="4"/>
        <v>0.04492187500000001</v>
      </c>
      <c r="F138" s="1">
        <f t="shared" si="5"/>
        <v>0.037421231216674754</v>
      </c>
    </row>
    <row r="139" spans="1:6" ht="12.75">
      <c r="A139" s="16">
        <v>35744</v>
      </c>
      <c r="B139" s="17">
        <v>46.08</v>
      </c>
      <c r="C139" s="18">
        <v>950600</v>
      </c>
      <c r="D139" s="20">
        <v>928.35</v>
      </c>
      <c r="E139" s="1">
        <f t="shared" si="4"/>
        <v>0.01430772617213292</v>
      </c>
      <c r="F139" s="1">
        <f t="shared" si="5"/>
        <v>0.0009056506129314313</v>
      </c>
    </row>
    <row r="140" spans="1:6" ht="12.75">
      <c r="A140" s="16">
        <v>35737</v>
      </c>
      <c r="B140" s="17">
        <v>45.43</v>
      </c>
      <c r="C140" s="18">
        <v>1483200</v>
      </c>
      <c r="D140" s="20">
        <v>927.51</v>
      </c>
      <c r="E140" s="1">
        <f t="shared" si="4"/>
        <v>0.018381528805200633</v>
      </c>
      <c r="F140" s="1">
        <f t="shared" si="5"/>
        <v>0.01409328464280246</v>
      </c>
    </row>
    <row r="141" spans="1:6" ht="12.75">
      <c r="A141" s="16">
        <v>35730</v>
      </c>
      <c r="B141" s="17">
        <v>44.61</v>
      </c>
      <c r="C141" s="18">
        <v>2025340</v>
      </c>
      <c r="D141" s="20">
        <v>914.62</v>
      </c>
      <c r="E141" s="1">
        <f t="shared" si="4"/>
        <v>-0.029584511638024787</v>
      </c>
      <c r="F141" s="1">
        <f t="shared" si="5"/>
        <v>-0.028694617900683894</v>
      </c>
    </row>
    <row r="142" spans="1:6" ht="12.75">
      <c r="A142" s="16">
        <v>35723</v>
      </c>
      <c r="B142" s="17">
        <v>45.97</v>
      </c>
      <c r="C142" s="18">
        <v>2650960</v>
      </c>
      <c r="D142" s="20">
        <v>941.64</v>
      </c>
      <c r="E142" s="1">
        <f t="shared" si="4"/>
        <v>-0.02873441791675469</v>
      </c>
      <c r="F142" s="1">
        <f t="shared" si="5"/>
        <v>-0.0026690391459074543</v>
      </c>
    </row>
    <row r="143" spans="1:6" ht="12.75">
      <c r="A143" s="16">
        <v>35716</v>
      </c>
      <c r="B143" s="17">
        <v>47.33</v>
      </c>
      <c r="C143" s="18">
        <v>1519740</v>
      </c>
      <c r="D143" s="20">
        <v>944.16</v>
      </c>
      <c r="E143" s="1">
        <f t="shared" si="4"/>
        <v>-0.036048879837067276</v>
      </c>
      <c r="F143" s="1">
        <f t="shared" si="5"/>
        <v>-0.02359924714058207</v>
      </c>
    </row>
    <row r="144" spans="1:6" ht="12.75">
      <c r="A144" s="16">
        <v>35709</v>
      </c>
      <c r="B144" s="17">
        <v>49.1</v>
      </c>
      <c r="C144" s="18">
        <v>1476980</v>
      </c>
      <c r="D144" s="20">
        <v>966.98</v>
      </c>
      <c r="E144" s="1">
        <f t="shared" si="4"/>
        <v>-0.02463249900675411</v>
      </c>
      <c r="F144" s="1">
        <f t="shared" si="5"/>
        <v>0.002020662570075589</v>
      </c>
    </row>
    <row r="145" spans="1:6" ht="12.75">
      <c r="A145" s="16">
        <v>35702</v>
      </c>
      <c r="B145" s="17">
        <v>50.34</v>
      </c>
      <c r="C145" s="18">
        <v>1060020</v>
      </c>
      <c r="D145" s="20">
        <v>965.03</v>
      </c>
      <c r="E145" s="1">
        <f t="shared" si="4"/>
        <v>-0.005924170616113688</v>
      </c>
      <c r="F145" s="1">
        <f t="shared" si="5"/>
        <v>0.020958083832335273</v>
      </c>
    </row>
    <row r="146" spans="1:6" ht="12.75">
      <c r="A146" s="16">
        <v>35695</v>
      </c>
      <c r="B146" s="17">
        <v>50.64</v>
      </c>
      <c r="C146" s="18">
        <v>1621480</v>
      </c>
      <c r="D146" s="20">
        <v>945.22</v>
      </c>
      <c r="E146" s="1">
        <f t="shared" si="4"/>
        <v>-0.014977630811126163</v>
      </c>
      <c r="F146" s="1">
        <f t="shared" si="5"/>
        <v>-0.005565433293705446</v>
      </c>
    </row>
    <row r="147" spans="1:6" ht="12.75">
      <c r="A147" s="16">
        <v>35688</v>
      </c>
      <c r="B147" s="17">
        <v>51.41</v>
      </c>
      <c r="C147" s="18">
        <v>2668380</v>
      </c>
      <c r="D147" s="20">
        <v>950.51</v>
      </c>
      <c r="E147" s="1">
        <f t="shared" si="4"/>
        <v>0.0031219512195121285</v>
      </c>
      <c r="F147" s="1">
        <f t="shared" si="5"/>
        <v>0.028790683075191333</v>
      </c>
    </row>
    <row r="148" spans="1:6" ht="12.75">
      <c r="A148" s="16">
        <v>35681</v>
      </c>
      <c r="B148" s="17">
        <v>51.25</v>
      </c>
      <c r="C148" s="18">
        <v>2177880</v>
      </c>
      <c r="D148" s="20">
        <v>923.91</v>
      </c>
      <c r="E148" s="1">
        <f t="shared" si="4"/>
        <v>-0.0023359937706832284</v>
      </c>
      <c r="F148" s="1">
        <f t="shared" si="5"/>
        <v>-0.0055325332328722745</v>
      </c>
    </row>
    <row r="149" spans="1:6" ht="12.75">
      <c r="A149" s="16">
        <v>35675</v>
      </c>
      <c r="B149" s="17">
        <v>51.37</v>
      </c>
      <c r="C149" s="18">
        <v>1881325</v>
      </c>
      <c r="D149" s="20">
        <v>929.05</v>
      </c>
      <c r="E149" s="1">
        <f t="shared" si="4"/>
        <v>0.01884172947243149</v>
      </c>
      <c r="F149" s="1">
        <f t="shared" si="5"/>
        <v>0.032886032886032805</v>
      </c>
    </row>
    <row r="150" spans="1:6" ht="12.75">
      <c r="A150" s="16">
        <v>35667</v>
      </c>
      <c r="B150" s="17">
        <v>50.42</v>
      </c>
      <c r="C150" s="18">
        <v>1829960</v>
      </c>
      <c r="D150" s="20">
        <v>899.47</v>
      </c>
      <c r="E150" s="1">
        <f t="shared" si="4"/>
        <v>-0.044894866451979494</v>
      </c>
      <c r="F150" s="1">
        <f t="shared" si="5"/>
        <v>-0.026062758516144334</v>
      </c>
    </row>
    <row r="151" spans="1:6" ht="12.75">
      <c r="A151" s="16">
        <v>35660</v>
      </c>
      <c r="B151" s="17">
        <v>52.79</v>
      </c>
      <c r="C151" s="18">
        <v>3063640</v>
      </c>
      <c r="D151" s="20">
        <v>923.54</v>
      </c>
      <c r="E151" s="1">
        <f t="shared" si="4"/>
        <v>-0.06084326632271841</v>
      </c>
      <c r="F151" s="1">
        <f t="shared" si="5"/>
        <v>0.025232845994160834</v>
      </c>
    </row>
    <row r="152" spans="1:6" ht="12.75">
      <c r="A152" s="16">
        <v>35653</v>
      </c>
      <c r="B152" s="17">
        <v>56.21</v>
      </c>
      <c r="C152" s="18">
        <v>1710500</v>
      </c>
      <c r="D152" s="20">
        <v>900.81</v>
      </c>
      <c r="E152" s="1">
        <f t="shared" si="4"/>
        <v>0.007347670250896124</v>
      </c>
      <c r="F152" s="1">
        <f t="shared" si="5"/>
        <v>-0.035060093836364825</v>
      </c>
    </row>
    <row r="153" spans="1:6" ht="12.75">
      <c r="A153" s="16">
        <v>35646</v>
      </c>
      <c r="B153" s="17">
        <v>55.8</v>
      </c>
      <c r="C153" s="18">
        <v>990680</v>
      </c>
      <c r="D153" s="20">
        <v>933.54</v>
      </c>
      <c r="E153" s="1">
        <f t="shared" si="4"/>
        <v>-0.04550119739993164</v>
      </c>
      <c r="F153" s="1">
        <f t="shared" si="5"/>
        <v>-0.014359017674261485</v>
      </c>
    </row>
    <row r="154" spans="1:6" ht="12.75">
      <c r="A154" s="16">
        <v>35639</v>
      </c>
      <c r="B154" s="17">
        <v>58.46</v>
      </c>
      <c r="C154" s="18">
        <v>1280880</v>
      </c>
      <c r="D154" s="20">
        <v>947.14</v>
      </c>
      <c r="E154" s="1">
        <f t="shared" si="4"/>
        <v>0.008278716798896241</v>
      </c>
      <c r="F154" s="1">
        <f t="shared" si="5"/>
        <v>0.00889442793382974</v>
      </c>
    </row>
    <row r="155" spans="1:6" ht="12.75">
      <c r="A155" s="16">
        <v>35632</v>
      </c>
      <c r="B155" s="17">
        <v>57.98</v>
      </c>
      <c r="C155" s="18">
        <v>1138720</v>
      </c>
      <c r="D155" s="20">
        <v>938.79</v>
      </c>
      <c r="E155" s="1">
        <f t="shared" si="4"/>
        <v>-0.007191780821917838</v>
      </c>
      <c r="F155" s="1">
        <f t="shared" si="5"/>
        <v>0.025663716814159302</v>
      </c>
    </row>
    <row r="156" spans="1:6" ht="12.75">
      <c r="A156" s="16">
        <v>35625</v>
      </c>
      <c r="B156" s="17">
        <v>58.4</v>
      </c>
      <c r="C156" s="18">
        <v>2272220</v>
      </c>
      <c r="D156" s="20">
        <v>915.3</v>
      </c>
      <c r="E156" s="1">
        <f t="shared" si="4"/>
        <v>0.052252252252252225</v>
      </c>
      <c r="F156" s="1">
        <f t="shared" si="5"/>
        <v>-0.0015054326482523842</v>
      </c>
    </row>
    <row r="157" spans="1:6" ht="12.75">
      <c r="A157" s="16">
        <v>35618</v>
      </c>
      <c r="B157" s="17">
        <v>55.5</v>
      </c>
      <c r="C157" s="18">
        <v>2081080</v>
      </c>
      <c r="D157" s="20">
        <v>916.68</v>
      </c>
      <c r="E157" s="1">
        <f t="shared" si="4"/>
        <v>0.0010822510822511232</v>
      </c>
      <c r="F157" s="1">
        <f t="shared" si="5"/>
        <v>-0.00026174584478472397</v>
      </c>
    </row>
    <row r="158" spans="1:6" ht="12.75">
      <c r="A158" s="16">
        <v>35611</v>
      </c>
      <c r="B158" s="17">
        <v>55.44</v>
      </c>
      <c r="C158" s="18">
        <v>2370200</v>
      </c>
      <c r="D158" s="20">
        <v>916.92</v>
      </c>
      <c r="E158" s="1">
        <f t="shared" si="4"/>
        <v>0.005258386219401617</v>
      </c>
      <c r="F158" s="1">
        <f t="shared" si="5"/>
        <v>0.03338217063000114</v>
      </c>
    </row>
    <row r="159" spans="1:6" ht="12.75">
      <c r="A159" s="16">
        <v>35604</v>
      </c>
      <c r="B159" s="17">
        <v>55.15</v>
      </c>
      <c r="C159" s="18">
        <v>1633080</v>
      </c>
      <c r="D159" s="20">
        <v>887.3</v>
      </c>
      <c r="E159" s="1">
        <f t="shared" si="4"/>
        <v>-0.0269936485532816</v>
      </c>
      <c r="F159" s="1">
        <f t="shared" si="5"/>
        <v>-0.012684989429175576</v>
      </c>
    </row>
    <row r="160" spans="1:6" ht="12.75">
      <c r="A160" s="16">
        <v>35597</v>
      </c>
      <c r="B160" s="17">
        <v>56.68</v>
      </c>
      <c r="C160" s="18">
        <v>2163100</v>
      </c>
      <c r="D160" s="20">
        <v>898.7</v>
      </c>
      <c r="E160" s="1">
        <f t="shared" si="4"/>
        <v>0.014316392269148123</v>
      </c>
      <c r="F160" s="1">
        <f t="shared" si="5"/>
        <v>0.006078789167888839</v>
      </c>
    </row>
    <row r="161" spans="1:6" ht="12.75">
      <c r="A161" s="16">
        <v>35590</v>
      </c>
      <c r="B161" s="17">
        <v>55.88</v>
      </c>
      <c r="C161" s="18">
        <v>2058200</v>
      </c>
      <c r="D161" s="20">
        <v>893.27</v>
      </c>
      <c r="E161" s="1">
        <f t="shared" si="4"/>
        <v>0.06276150627615071</v>
      </c>
      <c r="F161" s="1">
        <f t="shared" si="5"/>
        <v>0.041095092131793326</v>
      </c>
    </row>
    <row r="162" spans="1:6" ht="12.75">
      <c r="A162" s="16">
        <v>35583</v>
      </c>
      <c r="B162" s="17">
        <v>52.58</v>
      </c>
      <c r="C162" s="18">
        <v>2502640</v>
      </c>
      <c r="D162" s="20">
        <v>858.01</v>
      </c>
      <c r="E162" s="1">
        <f t="shared" si="4"/>
        <v>-0.03042596348884379</v>
      </c>
      <c r="F162" s="1">
        <f t="shared" si="5"/>
        <v>0.011470269250719124</v>
      </c>
    </row>
    <row r="163" spans="1:6" ht="12.75">
      <c r="A163" s="16">
        <v>35577</v>
      </c>
      <c r="B163" s="17">
        <v>54.23</v>
      </c>
      <c r="C163" s="18">
        <v>9320775</v>
      </c>
      <c r="D163" s="20">
        <v>848.28</v>
      </c>
      <c r="E163" s="1">
        <f t="shared" si="4"/>
        <v>0.024560740600793447</v>
      </c>
      <c r="F163" s="1">
        <f t="shared" si="5"/>
        <v>0.0014757446607558174</v>
      </c>
    </row>
    <row r="164" spans="1:6" ht="12.75">
      <c r="A164" s="16">
        <v>35569</v>
      </c>
      <c r="B164" s="17">
        <v>52.93</v>
      </c>
      <c r="C164" s="18">
        <v>2676700</v>
      </c>
      <c r="D164" s="20">
        <v>847.03</v>
      </c>
      <c r="E164" s="1">
        <f t="shared" si="4"/>
        <v>0.029766536964980567</v>
      </c>
      <c r="F164" s="1">
        <f t="shared" si="5"/>
        <v>0.02082554986441696</v>
      </c>
    </row>
    <row r="165" spans="1:6" ht="12.75">
      <c r="A165" s="16">
        <v>35562</v>
      </c>
      <c r="B165" s="17">
        <v>51.4</v>
      </c>
      <c r="C165" s="18">
        <v>3325040</v>
      </c>
      <c r="D165" s="20">
        <v>829.75</v>
      </c>
      <c r="E165" s="1">
        <f t="shared" si="4"/>
        <v>-0.02688375615297239</v>
      </c>
      <c r="F165" s="1">
        <f t="shared" si="5"/>
        <v>0.006025849317393762</v>
      </c>
    </row>
    <row r="166" spans="1:6" ht="12.75">
      <c r="A166" s="16">
        <v>35555</v>
      </c>
      <c r="B166" s="17">
        <v>52.82</v>
      </c>
      <c r="C166" s="18">
        <v>1972900</v>
      </c>
      <c r="D166" s="20">
        <v>824.78</v>
      </c>
      <c r="E166" s="1">
        <f t="shared" si="4"/>
        <v>0.0022770398481972948</v>
      </c>
      <c r="F166" s="1">
        <f t="shared" si="5"/>
        <v>0.014526981315423626</v>
      </c>
    </row>
    <row r="167" spans="1:6" ht="12.75">
      <c r="A167" s="16">
        <v>35548</v>
      </c>
      <c r="B167" s="17">
        <v>52.7</v>
      </c>
      <c r="C167" s="18">
        <v>2289480</v>
      </c>
      <c r="D167" s="20">
        <v>812.97</v>
      </c>
      <c r="E167" s="1">
        <f t="shared" si="4"/>
        <v>-0.004345361798601868</v>
      </c>
      <c r="F167" s="1">
        <f t="shared" si="5"/>
        <v>0.06219214236251751</v>
      </c>
    </row>
    <row r="168" spans="1:6" ht="12.75">
      <c r="A168" s="16">
        <v>35541</v>
      </c>
      <c r="B168" s="17">
        <v>52.93</v>
      </c>
      <c r="C168" s="18">
        <v>1948600</v>
      </c>
      <c r="D168" s="20">
        <v>765.37</v>
      </c>
      <c r="E168" s="1">
        <f t="shared" si="4"/>
        <v>0.07668836452400332</v>
      </c>
      <c r="F168" s="1">
        <f t="shared" si="5"/>
        <v>-0.0012657567137302336</v>
      </c>
    </row>
    <row r="169" spans="1:6" ht="12.75">
      <c r="A169" s="16">
        <v>35534</v>
      </c>
      <c r="B169" s="17">
        <v>49.16</v>
      </c>
      <c r="C169" s="18">
        <v>3846340</v>
      </c>
      <c r="D169" s="20">
        <v>766.34</v>
      </c>
      <c r="E169" s="1">
        <f t="shared" si="4"/>
        <v>-0.05224599961442069</v>
      </c>
      <c r="F169" s="1">
        <f t="shared" si="5"/>
        <v>0.03889378431505464</v>
      </c>
    </row>
    <row r="170" spans="1:6" ht="12.75">
      <c r="A170" s="16">
        <v>35527</v>
      </c>
      <c r="B170" s="17">
        <v>51.87</v>
      </c>
      <c r="C170" s="18">
        <v>5736380</v>
      </c>
      <c r="D170" s="20">
        <v>737.65</v>
      </c>
      <c r="E170" s="1">
        <f t="shared" si="4"/>
        <v>-0.0697632711621234</v>
      </c>
      <c r="F170" s="1">
        <f t="shared" si="5"/>
        <v>-0.02671856445441351</v>
      </c>
    </row>
    <row r="171" spans="1:6" ht="12.75">
      <c r="A171" s="16">
        <v>35520</v>
      </c>
      <c r="B171" s="17">
        <v>55.76</v>
      </c>
      <c r="C171" s="18">
        <v>2164440</v>
      </c>
      <c r="D171" s="20">
        <v>757.9</v>
      </c>
      <c r="E171" s="1">
        <f t="shared" si="4"/>
        <v>-0.0708215297450425</v>
      </c>
      <c r="F171" s="1">
        <f t="shared" si="5"/>
        <v>-0.020649196257817772</v>
      </c>
    </row>
    <row r="172" spans="1:6" ht="12.75">
      <c r="A172" s="16">
        <v>35513</v>
      </c>
      <c r="B172" s="17">
        <v>60.01</v>
      </c>
      <c r="C172" s="18">
        <v>1864550</v>
      </c>
      <c r="D172" s="20">
        <v>773.88</v>
      </c>
      <c r="E172" s="1">
        <f t="shared" si="4"/>
        <v>-0.024861878453038694</v>
      </c>
      <c r="F172" s="1">
        <f t="shared" si="5"/>
        <v>-0.013034051779109842</v>
      </c>
    </row>
    <row r="173" spans="1:6" ht="12.75">
      <c r="A173" s="16">
        <v>35506</v>
      </c>
      <c r="B173" s="17">
        <v>61.54</v>
      </c>
      <c r="C173" s="18">
        <v>2145460</v>
      </c>
      <c r="D173" s="20">
        <v>784.1</v>
      </c>
      <c r="E173" s="1">
        <f t="shared" si="4"/>
        <v>-0.004207119741100292</v>
      </c>
      <c r="F173" s="1">
        <f t="shared" si="5"/>
        <v>-0.011435127400178949</v>
      </c>
    </row>
    <row r="174" spans="1:6" ht="12.75">
      <c r="A174" s="16">
        <v>35499</v>
      </c>
      <c r="B174" s="17">
        <v>61.8</v>
      </c>
      <c r="C174" s="18">
        <v>3278120</v>
      </c>
      <c r="D174" s="20">
        <v>793.17</v>
      </c>
      <c r="E174" s="1">
        <f t="shared" si="4"/>
        <v>-0.04200899085413126</v>
      </c>
      <c r="F174" s="1">
        <f t="shared" si="5"/>
        <v>-0.01465893138874749</v>
      </c>
    </row>
    <row r="175" spans="1:6" ht="12.75">
      <c r="A175" s="16">
        <v>35492</v>
      </c>
      <c r="B175" s="17">
        <v>64.51</v>
      </c>
      <c r="C175" s="18">
        <v>995200</v>
      </c>
      <c r="D175" s="20">
        <v>804.97</v>
      </c>
      <c r="E175" s="1">
        <f t="shared" si="4"/>
        <v>-0.04683806146572106</v>
      </c>
      <c r="F175" s="1">
        <f t="shared" si="5"/>
        <v>0.01789282011077107</v>
      </c>
    </row>
    <row r="176" spans="1:6" ht="12.75">
      <c r="A176" s="16">
        <v>35485</v>
      </c>
      <c r="B176" s="17">
        <v>67.68</v>
      </c>
      <c r="C176" s="18">
        <v>1101700</v>
      </c>
      <c r="D176" s="20">
        <v>790.82</v>
      </c>
      <c r="E176" s="1">
        <f t="shared" si="4"/>
        <v>-0.02210663198959669</v>
      </c>
      <c r="F176" s="1">
        <f t="shared" si="5"/>
        <v>-0.013657283260785427</v>
      </c>
    </row>
    <row r="177" spans="1:6" ht="12.75">
      <c r="A177" s="16">
        <v>35479</v>
      </c>
      <c r="B177" s="17">
        <v>69.21</v>
      </c>
      <c r="C177" s="18">
        <v>1342450</v>
      </c>
      <c r="D177" s="20">
        <v>801.77</v>
      </c>
      <c r="E177" s="1">
        <f t="shared" si="4"/>
        <v>-0.01843710112040861</v>
      </c>
      <c r="F177" s="1">
        <f t="shared" si="5"/>
        <v>-0.008299525034632936</v>
      </c>
    </row>
    <row r="178" spans="1:6" ht="12.75">
      <c r="A178" s="16">
        <v>35471</v>
      </c>
      <c r="B178" s="17">
        <v>70.51</v>
      </c>
      <c r="C178" s="18">
        <v>1714420</v>
      </c>
      <c r="D178" s="20">
        <v>808.48</v>
      </c>
      <c r="E178" s="1">
        <f t="shared" si="4"/>
        <v>0.14538661468486033</v>
      </c>
      <c r="F178" s="1">
        <f t="shared" si="5"/>
        <v>0.0239627134100006</v>
      </c>
    </row>
    <row r="179" spans="1:6" ht="12.75">
      <c r="A179" s="16">
        <v>35464</v>
      </c>
      <c r="B179" s="17">
        <v>61.56</v>
      </c>
      <c r="C179" s="18">
        <v>1039800</v>
      </c>
      <c r="D179" s="20">
        <v>789.56</v>
      </c>
      <c r="E179" s="1">
        <f t="shared" si="4"/>
        <v>-0.04395092405653049</v>
      </c>
      <c r="F179" s="1">
        <f t="shared" si="5"/>
        <v>0.004324819375190772</v>
      </c>
    </row>
    <row r="180" spans="1:6" ht="12.75">
      <c r="A180" s="16">
        <v>35457</v>
      </c>
      <c r="B180" s="17">
        <v>64.39</v>
      </c>
      <c r="C180" s="18">
        <v>840840</v>
      </c>
      <c r="D180" s="20">
        <v>786.16</v>
      </c>
      <c r="E180" s="1">
        <f t="shared" si="4"/>
        <v>0.034045286654889956</v>
      </c>
      <c r="F180" s="1">
        <f t="shared" si="5"/>
        <v>0.020297980584540295</v>
      </c>
    </row>
    <row r="181" spans="1:6" ht="12.75">
      <c r="A181" s="16">
        <v>35450</v>
      </c>
      <c r="B181" s="17">
        <v>62.27</v>
      </c>
      <c r="C181" s="18">
        <v>1629780</v>
      </c>
      <c r="D181" s="20">
        <v>770.52</v>
      </c>
      <c r="E181" s="1">
        <f t="shared" si="4"/>
        <v>0.025189331577214376</v>
      </c>
      <c r="F181" s="1">
        <f t="shared" si="5"/>
        <v>-0.007279333135782081</v>
      </c>
    </row>
    <row r="182" spans="1:6" ht="12.75">
      <c r="A182" s="16">
        <v>35443</v>
      </c>
      <c r="B182" s="17">
        <v>60.74</v>
      </c>
      <c r="C182" s="18">
        <v>1686520</v>
      </c>
      <c r="D182" s="20">
        <v>776.17</v>
      </c>
      <c r="E182" s="1">
        <f t="shared" si="4"/>
        <v>0.05745125348189423</v>
      </c>
      <c r="F182" s="1">
        <f t="shared" si="5"/>
        <v>0.021948650427913045</v>
      </c>
    </row>
    <row r="183" spans="1:6" ht="12.75">
      <c r="A183" s="16">
        <v>35436</v>
      </c>
      <c r="B183" s="17">
        <v>57.44</v>
      </c>
      <c r="C183" s="18">
        <v>1281440</v>
      </c>
      <c r="D183" s="20">
        <v>759.5</v>
      </c>
      <c r="E183" s="1">
        <f t="shared" si="4"/>
        <v>0.008249956117254676</v>
      </c>
      <c r="F183" s="1">
        <f t="shared" si="5"/>
        <v>0.015333609614587688</v>
      </c>
    </row>
    <row r="184" spans="1:6" ht="12.75">
      <c r="A184" s="16">
        <v>35429</v>
      </c>
      <c r="B184" s="17">
        <v>56.97</v>
      </c>
      <c r="C184" s="18">
        <v>975100</v>
      </c>
      <c r="D184" s="20">
        <v>748.03</v>
      </c>
      <c r="E184" s="1">
        <f t="shared" si="4"/>
        <v>-0.024319232745333135</v>
      </c>
      <c r="F184" s="1">
        <f t="shared" si="5"/>
        <v>-0.011575205803459337</v>
      </c>
    </row>
    <row r="185" spans="1:6" ht="12.75">
      <c r="A185" s="16">
        <v>35422</v>
      </c>
      <c r="B185" s="17">
        <v>58.39</v>
      </c>
      <c r="C185" s="18">
        <v>608325</v>
      </c>
      <c r="D185" s="20">
        <v>756.79</v>
      </c>
      <c r="E185" s="1">
        <f t="shared" si="4"/>
        <v>0.008288723881885753</v>
      </c>
      <c r="F185" s="1">
        <f t="shared" si="5"/>
        <v>0.010575934407841093</v>
      </c>
    </row>
    <row r="186" spans="1:6" ht="12.75">
      <c r="A186" s="16">
        <v>35415</v>
      </c>
      <c r="B186" s="17">
        <v>57.91</v>
      </c>
      <c r="C186" s="18">
        <v>2354440</v>
      </c>
      <c r="D186" s="20">
        <v>748.87</v>
      </c>
      <c r="E186" s="1">
        <f t="shared" si="4"/>
        <v>0.17966999388877555</v>
      </c>
      <c r="F186" s="1">
        <f t="shared" si="5"/>
        <v>0.027764053579270996</v>
      </c>
    </row>
    <row r="187" spans="1:6" ht="12.75">
      <c r="A187" s="16">
        <v>35408</v>
      </c>
      <c r="B187" s="17">
        <v>49.09</v>
      </c>
      <c r="C187" s="18">
        <v>1556840</v>
      </c>
      <c r="D187" s="20">
        <v>728.64</v>
      </c>
      <c r="E187" s="1">
        <f t="shared" si="4"/>
        <v>-0.06938388625592411</v>
      </c>
      <c r="F187" s="1">
        <f t="shared" si="5"/>
        <v>-0.014818820984315894</v>
      </c>
    </row>
    <row r="188" spans="1:6" ht="12.75">
      <c r="A188" s="16">
        <v>35401</v>
      </c>
      <c r="B188" s="17">
        <v>52.75</v>
      </c>
      <c r="C188" s="18">
        <v>1295920</v>
      </c>
      <c r="D188" s="20">
        <v>739.6</v>
      </c>
      <c r="E188" s="1">
        <f t="shared" si="4"/>
        <v>-0.013280957725402186</v>
      </c>
      <c r="F188" s="1">
        <f t="shared" si="5"/>
        <v>-0.02301128107579715</v>
      </c>
    </row>
    <row r="189" spans="1:6" ht="12.75">
      <c r="A189" s="16">
        <v>35394</v>
      </c>
      <c r="B189" s="17">
        <v>53.46</v>
      </c>
      <c r="C189" s="18">
        <v>1027275</v>
      </c>
      <c r="D189" s="20">
        <v>757.02</v>
      </c>
      <c r="E189" s="1">
        <f t="shared" si="4"/>
        <v>0.0155775075987842</v>
      </c>
      <c r="F189" s="1">
        <f t="shared" si="5"/>
        <v>0.011072082058953112</v>
      </c>
    </row>
    <row r="190" spans="1:6" ht="12.75">
      <c r="A190" s="16">
        <v>35387</v>
      </c>
      <c r="B190" s="17">
        <v>52.64</v>
      </c>
      <c r="C190" s="18">
        <v>1572720</v>
      </c>
      <c r="D190" s="20">
        <v>748.73</v>
      </c>
      <c r="E190" s="1">
        <f t="shared" si="4"/>
        <v>0.006885998469778107</v>
      </c>
      <c r="F190" s="1">
        <f t="shared" si="5"/>
        <v>0.015061956020715292</v>
      </c>
    </row>
    <row r="191" spans="1:6" ht="12.75">
      <c r="A191" s="16">
        <v>35380</v>
      </c>
      <c r="B191" s="17">
        <v>52.28</v>
      </c>
      <c r="C191" s="18">
        <v>1536300</v>
      </c>
      <c r="D191" s="20">
        <v>737.62</v>
      </c>
      <c r="E191" s="1">
        <f t="shared" si="4"/>
        <v>-0.03897058823529407</v>
      </c>
      <c r="F191" s="1">
        <f t="shared" si="5"/>
        <v>0.009304616731890142</v>
      </c>
    </row>
    <row r="192" spans="1:6" ht="12.75">
      <c r="A192" s="16">
        <v>35373</v>
      </c>
      <c r="B192" s="17">
        <v>54.4</v>
      </c>
      <c r="C192" s="18">
        <v>3446000</v>
      </c>
      <c r="D192" s="20">
        <v>730.82</v>
      </c>
      <c r="E192" s="1">
        <f t="shared" si="4"/>
        <v>0.05713175281772246</v>
      </c>
      <c r="F192" s="1">
        <f t="shared" si="5"/>
        <v>0.03843585262230568</v>
      </c>
    </row>
    <row r="193" spans="1:6" ht="12.75">
      <c r="A193" s="16">
        <v>35366</v>
      </c>
      <c r="B193" s="17">
        <v>51.46</v>
      </c>
      <c r="C193" s="18">
        <v>2747320</v>
      </c>
      <c r="D193" s="20">
        <v>703.77</v>
      </c>
      <c r="E193" s="1">
        <f t="shared" si="4"/>
        <v>-0.1310368118878757</v>
      </c>
      <c r="F193" s="1">
        <f t="shared" si="5"/>
        <v>0.004066084574559183</v>
      </c>
    </row>
    <row r="194" spans="1:6" ht="12.75">
      <c r="A194" s="16">
        <v>35359</v>
      </c>
      <c r="B194" s="17">
        <v>59.22</v>
      </c>
      <c r="C194" s="18">
        <v>804880</v>
      </c>
      <c r="D194" s="20">
        <v>700.92</v>
      </c>
      <c r="E194" s="1">
        <f t="shared" si="4"/>
        <v>0.044628682307285256</v>
      </c>
      <c r="F194" s="1">
        <f t="shared" si="5"/>
        <v>-0.013927576601671435</v>
      </c>
    </row>
    <row r="195" spans="1:6" ht="12.75">
      <c r="A195" s="16">
        <v>35352</v>
      </c>
      <c r="B195" s="17">
        <v>56.69</v>
      </c>
      <c r="C195" s="18">
        <v>488920</v>
      </c>
      <c r="D195" s="20">
        <v>710.82</v>
      </c>
      <c r="E195" s="1">
        <f aca="true" t="shared" si="6" ref="E195:E236">(B195-B196)/B196</f>
        <v>0.009437321937321958</v>
      </c>
      <c r="F195" s="1">
        <f aca="true" t="shared" si="7" ref="F195:F235">(D195-D196)/D196</f>
        <v>0.014500613707076303</v>
      </c>
    </row>
    <row r="196" spans="1:6" ht="12.75">
      <c r="A196" s="16">
        <v>35345</v>
      </c>
      <c r="B196" s="17">
        <v>56.16</v>
      </c>
      <c r="C196" s="18">
        <v>453420</v>
      </c>
      <c r="D196" s="20">
        <v>700.66</v>
      </c>
      <c r="E196" s="1">
        <f t="shared" si="6"/>
        <v>-0.03819147114231896</v>
      </c>
      <c r="F196" s="1">
        <f t="shared" si="7"/>
        <v>-0.0011404784307017764</v>
      </c>
    </row>
    <row r="197" spans="1:6" ht="12.75">
      <c r="A197" s="16">
        <v>35338</v>
      </c>
      <c r="B197" s="17">
        <v>58.39</v>
      </c>
      <c r="C197" s="18">
        <v>478520</v>
      </c>
      <c r="D197" s="20">
        <v>701.46</v>
      </c>
      <c r="E197" s="1">
        <f t="shared" si="6"/>
        <v>0.02151854443666907</v>
      </c>
      <c r="F197" s="1">
        <f t="shared" si="7"/>
        <v>0.022253311764963028</v>
      </c>
    </row>
    <row r="198" spans="1:6" ht="12.75">
      <c r="A198" s="16">
        <v>35331</v>
      </c>
      <c r="B198" s="17">
        <v>57.16</v>
      </c>
      <c r="C198" s="18">
        <v>471960</v>
      </c>
      <c r="D198" s="20">
        <v>686.19</v>
      </c>
      <c r="E198" s="1">
        <f t="shared" si="6"/>
        <v>-0.027063829787234102</v>
      </c>
      <c r="F198" s="1">
        <f t="shared" si="7"/>
        <v>-0.0012226540325748776</v>
      </c>
    </row>
    <row r="199" spans="1:6" ht="12.75">
      <c r="A199" s="16">
        <v>35324</v>
      </c>
      <c r="B199" s="17">
        <v>58.75</v>
      </c>
      <c r="C199" s="18">
        <v>861460</v>
      </c>
      <c r="D199" s="20">
        <v>687.03</v>
      </c>
      <c r="E199" s="1">
        <f t="shared" si="6"/>
        <v>0.039639001946558165</v>
      </c>
      <c r="F199" s="1">
        <f t="shared" si="7"/>
        <v>0.00953654450877246</v>
      </c>
    </row>
    <row r="200" spans="1:6" ht="12.75">
      <c r="A200" s="16">
        <v>35317</v>
      </c>
      <c r="B200" s="17">
        <v>56.51</v>
      </c>
      <c r="C200" s="18">
        <v>806420</v>
      </c>
      <c r="D200" s="20">
        <v>680.54</v>
      </c>
      <c r="E200" s="1">
        <f t="shared" si="6"/>
        <v>0.09430673896204488</v>
      </c>
      <c r="F200" s="1">
        <f t="shared" si="7"/>
        <v>0.03791483650561252</v>
      </c>
    </row>
    <row r="201" spans="1:6" ht="12.75">
      <c r="A201" s="16">
        <v>35311</v>
      </c>
      <c r="B201" s="17">
        <v>51.64</v>
      </c>
      <c r="C201" s="18">
        <v>494600</v>
      </c>
      <c r="D201" s="20">
        <v>655.68</v>
      </c>
      <c r="E201" s="1">
        <f t="shared" si="6"/>
        <v>0.018741369106332666</v>
      </c>
      <c r="F201" s="1">
        <f t="shared" si="7"/>
        <v>0.005659596006073622</v>
      </c>
    </row>
    <row r="202" spans="1:6" ht="12.75">
      <c r="A202" s="16">
        <v>35303</v>
      </c>
      <c r="B202" s="17">
        <v>50.69</v>
      </c>
      <c r="C202" s="18">
        <v>372080</v>
      </c>
      <c r="D202" s="20">
        <v>651.99</v>
      </c>
      <c r="E202" s="1">
        <f t="shared" si="6"/>
        <v>0.0059535622147250875</v>
      </c>
      <c r="F202" s="1">
        <f t="shared" si="7"/>
        <v>-0.022547711497233953</v>
      </c>
    </row>
    <row r="203" spans="1:6" ht="12.75">
      <c r="A203" s="16">
        <v>35296</v>
      </c>
      <c r="B203" s="17">
        <v>50.39</v>
      </c>
      <c r="C203" s="18">
        <v>259560</v>
      </c>
      <c r="D203" s="20">
        <v>667.03</v>
      </c>
      <c r="E203" s="1">
        <f t="shared" si="6"/>
        <v>0.027528548123980454</v>
      </c>
      <c r="F203" s="1">
        <f t="shared" si="7"/>
        <v>0.0027359781121750067</v>
      </c>
    </row>
    <row r="204" spans="1:6" ht="12.75">
      <c r="A204" s="16">
        <v>35289</v>
      </c>
      <c r="B204" s="17">
        <v>49.04</v>
      </c>
      <c r="C204" s="18">
        <v>347180</v>
      </c>
      <c r="D204" s="20">
        <v>665.21</v>
      </c>
      <c r="E204" s="1">
        <f t="shared" si="6"/>
        <v>-0.01545874322425222</v>
      </c>
      <c r="F204" s="1">
        <f t="shared" si="7"/>
        <v>0.004697175653224609</v>
      </c>
    </row>
    <row r="205" spans="1:6" ht="12.75">
      <c r="A205" s="16">
        <v>35282</v>
      </c>
      <c r="B205" s="17">
        <v>49.81</v>
      </c>
      <c r="C205" s="18">
        <v>412620</v>
      </c>
      <c r="D205" s="20">
        <v>662.1</v>
      </c>
      <c r="E205" s="1">
        <f t="shared" si="6"/>
        <v>-0.02295017653981943</v>
      </c>
      <c r="F205" s="1">
        <f t="shared" si="7"/>
        <v>-0.0005886881311415815</v>
      </c>
    </row>
    <row r="206" spans="1:6" ht="12.75">
      <c r="A206" s="16">
        <v>35275</v>
      </c>
      <c r="B206" s="17">
        <v>50.98</v>
      </c>
      <c r="C206" s="18">
        <v>569100</v>
      </c>
      <c r="D206" s="20">
        <v>662.49</v>
      </c>
      <c r="E206" s="1">
        <f t="shared" si="6"/>
        <v>0.10850184822787551</v>
      </c>
      <c r="F206" s="1">
        <f t="shared" si="7"/>
        <v>0.04181475074697285</v>
      </c>
    </row>
    <row r="207" spans="1:6" ht="12.75">
      <c r="A207" s="16">
        <v>35268</v>
      </c>
      <c r="B207" s="17">
        <v>45.99</v>
      </c>
      <c r="C207" s="18">
        <v>682320</v>
      </c>
      <c r="D207" s="20">
        <v>635.9</v>
      </c>
      <c r="E207" s="1">
        <f t="shared" si="6"/>
        <v>-0.029746835443037904</v>
      </c>
      <c r="F207" s="1">
        <f t="shared" si="7"/>
        <v>-0.004430667105036621</v>
      </c>
    </row>
    <row r="208" spans="1:6" ht="12.75">
      <c r="A208" s="16">
        <v>35261</v>
      </c>
      <c r="B208" s="17">
        <v>47.4</v>
      </c>
      <c r="C208" s="18">
        <v>777160</v>
      </c>
      <c r="D208" s="20">
        <v>638.73</v>
      </c>
      <c r="E208" s="1">
        <f t="shared" si="6"/>
        <v>-0.048383858662919166</v>
      </c>
      <c r="F208" s="1">
        <f t="shared" si="7"/>
        <v>-0.011544592147820356</v>
      </c>
    </row>
    <row r="209" spans="1:6" ht="12.75">
      <c r="A209" s="16">
        <v>35254</v>
      </c>
      <c r="B209" s="17">
        <v>49.81</v>
      </c>
      <c r="C209" s="18">
        <v>1143320</v>
      </c>
      <c r="D209" s="20">
        <v>646.19</v>
      </c>
      <c r="E209" s="1">
        <f t="shared" si="6"/>
        <v>-0.0012031281331460833</v>
      </c>
      <c r="F209" s="1">
        <f t="shared" si="7"/>
        <v>-0.017111827695302992</v>
      </c>
    </row>
    <row r="210" spans="1:6" ht="12.75">
      <c r="A210" s="16">
        <v>35247</v>
      </c>
      <c r="B210" s="17">
        <v>49.87</v>
      </c>
      <c r="C210" s="18">
        <v>479450</v>
      </c>
      <c r="D210" s="20">
        <v>657.44</v>
      </c>
      <c r="E210" s="1">
        <f t="shared" si="6"/>
        <v>0.034218166735794246</v>
      </c>
      <c r="F210" s="1">
        <f t="shared" si="7"/>
        <v>-0.019668073304206404</v>
      </c>
    </row>
    <row r="211" spans="1:6" ht="12.75">
      <c r="A211" s="16">
        <v>35240</v>
      </c>
      <c r="B211" s="17">
        <v>48.22</v>
      </c>
      <c r="C211" s="18">
        <v>472800</v>
      </c>
      <c r="D211" s="20">
        <v>670.63</v>
      </c>
      <c r="E211" s="1">
        <f t="shared" si="6"/>
        <v>-0.010871794871794896</v>
      </c>
      <c r="F211" s="1">
        <f t="shared" si="7"/>
        <v>0.005683522284206052</v>
      </c>
    </row>
    <row r="212" spans="1:6" ht="12.75">
      <c r="A212" s="16">
        <v>35233</v>
      </c>
      <c r="B212" s="17">
        <v>48.75</v>
      </c>
      <c r="C212" s="18">
        <v>445400</v>
      </c>
      <c r="D212" s="20">
        <v>666.84</v>
      </c>
      <c r="E212" s="1">
        <f t="shared" si="6"/>
        <v>-0.011957843534657547</v>
      </c>
      <c r="F212" s="1">
        <f t="shared" si="7"/>
        <v>0.001486821356161311</v>
      </c>
    </row>
    <row r="213" spans="1:6" ht="12.75">
      <c r="A213" s="16">
        <v>35226</v>
      </c>
      <c r="B213" s="17">
        <v>49.34</v>
      </c>
      <c r="C213" s="18">
        <v>300100</v>
      </c>
      <c r="D213" s="20">
        <v>665.85</v>
      </c>
      <c r="E213" s="1">
        <f t="shared" si="6"/>
        <v>0.0061174551386624035</v>
      </c>
      <c r="F213" s="1">
        <f t="shared" si="7"/>
        <v>-0.011079591867044783</v>
      </c>
    </row>
    <row r="214" spans="1:6" ht="12.75">
      <c r="A214" s="16">
        <v>35219</v>
      </c>
      <c r="B214" s="17">
        <v>49.04</v>
      </c>
      <c r="C214" s="18">
        <v>495700</v>
      </c>
      <c r="D214" s="20">
        <v>673.31</v>
      </c>
      <c r="E214" s="1">
        <f t="shared" si="6"/>
        <v>0.04251700680272109</v>
      </c>
      <c r="F214" s="1">
        <f t="shared" si="7"/>
        <v>0.006261956001912872</v>
      </c>
    </row>
    <row r="215" spans="1:6" ht="12.75">
      <c r="A215" s="16">
        <v>35213</v>
      </c>
      <c r="B215" s="17">
        <v>47.04</v>
      </c>
      <c r="C215" s="18">
        <v>525825</v>
      </c>
      <c r="D215" s="20">
        <v>669.12</v>
      </c>
      <c r="E215" s="1">
        <f t="shared" si="6"/>
        <v>-0.009892654178067752</v>
      </c>
      <c r="F215" s="1">
        <f t="shared" si="7"/>
        <v>-0.0138391475438829</v>
      </c>
    </row>
    <row r="216" spans="1:6" ht="12.75">
      <c r="A216" s="16">
        <v>35205</v>
      </c>
      <c r="B216" s="17">
        <v>47.51</v>
      </c>
      <c r="C216" s="18">
        <v>726380</v>
      </c>
      <c r="D216" s="20">
        <v>678.51</v>
      </c>
      <c r="E216" s="1">
        <f t="shared" si="6"/>
        <v>0.06860098965362117</v>
      </c>
      <c r="F216" s="1">
        <f t="shared" si="7"/>
        <v>0.014351706507601954</v>
      </c>
    </row>
    <row r="217" spans="1:6" ht="12.75">
      <c r="A217" s="16">
        <v>35198</v>
      </c>
      <c r="B217" s="17">
        <v>44.46</v>
      </c>
      <c r="C217" s="18">
        <v>590760</v>
      </c>
      <c r="D217" s="20">
        <v>668.91</v>
      </c>
      <c r="E217" s="1">
        <f t="shared" si="6"/>
        <v>0.018790100824931263</v>
      </c>
      <c r="F217" s="1">
        <f t="shared" si="7"/>
        <v>0.025793985492799976</v>
      </c>
    </row>
    <row r="218" spans="1:6" ht="12.75">
      <c r="A218" s="16">
        <v>35191</v>
      </c>
      <c r="B218" s="17">
        <v>43.64</v>
      </c>
      <c r="C218" s="18">
        <v>518780</v>
      </c>
      <c r="D218" s="20">
        <v>652.09</v>
      </c>
      <c r="E218" s="1">
        <f t="shared" si="6"/>
        <v>0.04202483285577836</v>
      </c>
      <c r="F218" s="1">
        <f t="shared" si="7"/>
        <v>0.016302230257313463</v>
      </c>
    </row>
    <row r="219" spans="1:6" ht="12.75">
      <c r="A219" s="16">
        <v>35184</v>
      </c>
      <c r="B219" s="17">
        <v>41.88</v>
      </c>
      <c r="C219" s="18">
        <v>469060</v>
      </c>
      <c r="D219" s="20">
        <v>641.63</v>
      </c>
      <c r="E219" s="1">
        <f t="shared" si="6"/>
        <v>0.00988666505907894</v>
      </c>
      <c r="F219" s="1">
        <f t="shared" si="7"/>
        <v>-0.018103632969118294</v>
      </c>
    </row>
    <row r="220" spans="1:6" ht="12.75">
      <c r="A220" s="16">
        <v>35177</v>
      </c>
      <c r="B220" s="17">
        <v>41.47</v>
      </c>
      <c r="C220" s="18">
        <v>460800</v>
      </c>
      <c r="D220" s="20">
        <v>653.46</v>
      </c>
      <c r="E220" s="1">
        <f t="shared" si="6"/>
        <v>-0.02743902439024394</v>
      </c>
      <c r="F220" s="1">
        <f t="shared" si="7"/>
        <v>0.013006340397166177</v>
      </c>
    </row>
    <row r="221" spans="1:6" ht="12.75">
      <c r="A221" s="16">
        <v>35170</v>
      </c>
      <c r="B221" s="17">
        <v>42.64</v>
      </c>
      <c r="C221" s="18">
        <v>806940</v>
      </c>
      <c r="D221" s="20">
        <v>645.07</v>
      </c>
      <c r="E221" s="1">
        <f t="shared" si="6"/>
        <v>0.07351460221550861</v>
      </c>
      <c r="F221" s="1">
        <f t="shared" si="7"/>
        <v>0.01312999638768044</v>
      </c>
    </row>
    <row r="222" spans="1:6" ht="12.75">
      <c r="A222" s="16">
        <v>35163</v>
      </c>
      <c r="B222" s="17">
        <v>39.72</v>
      </c>
      <c r="C222" s="18">
        <v>727960</v>
      </c>
      <c r="D222" s="20">
        <v>636.71</v>
      </c>
      <c r="E222" s="1">
        <f t="shared" si="6"/>
        <v>0.03518373729476157</v>
      </c>
      <c r="F222" s="1">
        <f t="shared" si="7"/>
        <v>-0.029198304516207692</v>
      </c>
    </row>
    <row r="223" spans="1:6" ht="12.75">
      <c r="A223" s="16">
        <v>35156</v>
      </c>
      <c r="B223" s="17">
        <v>38.37</v>
      </c>
      <c r="C223" s="18">
        <v>774300</v>
      </c>
      <c r="D223" s="20">
        <v>655.86</v>
      </c>
      <c r="E223" s="1">
        <f t="shared" si="6"/>
        <v>0.007880220646178018</v>
      </c>
      <c r="F223" s="1">
        <f t="shared" si="7"/>
        <v>0.01604957397366385</v>
      </c>
    </row>
    <row r="224" spans="1:6" ht="12.75">
      <c r="A224" s="16">
        <v>35149</v>
      </c>
      <c r="B224" s="17">
        <v>38.07</v>
      </c>
      <c r="C224" s="18">
        <v>585180</v>
      </c>
      <c r="D224" s="20">
        <v>645.5</v>
      </c>
      <c r="E224" s="1">
        <f t="shared" si="6"/>
        <v>-0.016787190082644593</v>
      </c>
      <c r="F224" s="1">
        <f t="shared" si="7"/>
        <v>-0.007869416863914427</v>
      </c>
    </row>
    <row r="225" spans="1:6" ht="12.75">
      <c r="A225" s="16">
        <v>35142</v>
      </c>
      <c r="B225" s="17">
        <v>38.72</v>
      </c>
      <c r="C225" s="18">
        <v>548560</v>
      </c>
      <c r="D225" s="20">
        <v>650.62</v>
      </c>
      <c r="E225" s="1">
        <f t="shared" si="6"/>
        <v>0.03779147681586697</v>
      </c>
      <c r="F225" s="1">
        <f t="shared" si="7"/>
        <v>0.014327362299861333</v>
      </c>
    </row>
    <row r="226" spans="1:6" ht="12.75">
      <c r="A226" s="16">
        <v>35135</v>
      </c>
      <c r="B226" s="17">
        <v>37.31</v>
      </c>
      <c r="C226" s="18">
        <v>905120</v>
      </c>
      <c r="D226" s="20">
        <v>641.43</v>
      </c>
      <c r="E226" s="1">
        <f t="shared" si="6"/>
        <v>0.10777909738717348</v>
      </c>
      <c r="F226" s="1">
        <f t="shared" si="7"/>
        <v>0.012517758484609235</v>
      </c>
    </row>
    <row r="227" spans="1:6" ht="12.75">
      <c r="A227" s="16">
        <v>35128</v>
      </c>
      <c r="B227" s="17">
        <v>33.68</v>
      </c>
      <c r="C227" s="18">
        <v>847600</v>
      </c>
      <c r="D227" s="20">
        <v>633.5</v>
      </c>
      <c r="E227" s="1">
        <f t="shared" si="6"/>
        <v>0.07090620031796505</v>
      </c>
      <c r="F227" s="1">
        <f t="shared" si="7"/>
        <v>-0.016869190061610573</v>
      </c>
    </row>
    <row r="228" spans="1:6" ht="12.75">
      <c r="A228" s="16">
        <v>35121</v>
      </c>
      <c r="B228" s="17">
        <v>31.45</v>
      </c>
      <c r="C228" s="18">
        <v>727760</v>
      </c>
      <c r="D228" s="20">
        <v>644.37</v>
      </c>
      <c r="E228" s="1">
        <f t="shared" si="6"/>
        <v>0.03487989470220463</v>
      </c>
      <c r="F228" s="1">
        <f t="shared" si="7"/>
        <v>-0.022318990107422523</v>
      </c>
    </row>
    <row r="229" spans="1:6" ht="12.75">
      <c r="A229" s="16">
        <v>35115</v>
      </c>
      <c r="B229" s="17">
        <v>30.39</v>
      </c>
      <c r="C229" s="18">
        <v>474450</v>
      </c>
      <c r="D229" s="20">
        <v>659.08</v>
      </c>
      <c r="E229" s="1">
        <f t="shared" si="6"/>
        <v>-0.0337042925278219</v>
      </c>
      <c r="F229" s="1">
        <f t="shared" si="7"/>
        <v>0.01713015833822035</v>
      </c>
    </row>
    <row r="230" spans="1:6" ht="12.75">
      <c r="A230" s="16">
        <v>35107</v>
      </c>
      <c r="B230" s="17">
        <v>31.45</v>
      </c>
      <c r="C230" s="18">
        <v>342780</v>
      </c>
      <c r="D230" s="20">
        <v>647.98</v>
      </c>
      <c r="E230" s="1">
        <f t="shared" si="6"/>
        <v>-0.011006289308176145</v>
      </c>
      <c r="F230" s="1">
        <f t="shared" si="7"/>
        <v>-0.01278242454713041</v>
      </c>
    </row>
    <row r="231" spans="1:6" ht="12.75">
      <c r="A231" s="16">
        <v>35100</v>
      </c>
      <c r="B231" s="17">
        <v>31.8</v>
      </c>
      <c r="C231" s="18">
        <v>445160</v>
      </c>
      <c r="D231" s="20">
        <v>656.37</v>
      </c>
      <c r="E231" s="1">
        <f t="shared" si="6"/>
        <v>0.0018903591682420378</v>
      </c>
      <c r="F231" s="1">
        <f t="shared" si="7"/>
        <v>0.03228799698037237</v>
      </c>
    </row>
    <row r="232" spans="1:6" ht="12.75">
      <c r="A232" s="16">
        <v>35093</v>
      </c>
      <c r="B232" s="17">
        <v>31.74</v>
      </c>
      <c r="C232" s="18">
        <v>941880</v>
      </c>
      <c r="D232" s="20">
        <v>635.84</v>
      </c>
      <c r="E232" s="1">
        <f t="shared" si="6"/>
        <v>-0.016119032858028508</v>
      </c>
      <c r="F232" s="1">
        <f t="shared" si="7"/>
        <v>0.02287571184968313</v>
      </c>
    </row>
    <row r="233" spans="1:6" ht="12.75">
      <c r="A233" s="16">
        <v>35086</v>
      </c>
      <c r="B233" s="17">
        <v>32.26</v>
      </c>
      <c r="C233" s="18">
        <v>380220</v>
      </c>
      <c r="D233" s="20">
        <v>621.62</v>
      </c>
      <c r="E233" s="1">
        <f t="shared" si="6"/>
        <v>0.0015523129462898838</v>
      </c>
      <c r="F233" s="1">
        <f t="shared" si="7"/>
        <v>0.01600117679747636</v>
      </c>
    </row>
    <row r="234" spans="1:6" ht="12.75">
      <c r="A234" s="16">
        <v>35079</v>
      </c>
      <c r="B234" s="17">
        <v>32.21</v>
      </c>
      <c r="C234" s="18">
        <v>436480</v>
      </c>
      <c r="D234" s="20">
        <v>611.83</v>
      </c>
      <c r="E234" s="1">
        <f t="shared" si="6"/>
        <v>0.020595690747782072</v>
      </c>
      <c r="F234" s="1">
        <f t="shared" si="7"/>
        <v>0.01664977318422774</v>
      </c>
    </row>
    <row r="235" spans="1:6" ht="12.75">
      <c r="A235" s="16">
        <v>35072</v>
      </c>
      <c r="B235" s="17">
        <v>31.56</v>
      </c>
      <c r="C235" s="18">
        <v>445480</v>
      </c>
      <c r="D235" s="20">
        <v>601.81</v>
      </c>
      <c r="E235" s="1">
        <f t="shared" si="6"/>
        <v>0.02069857697283302</v>
      </c>
      <c r="F235" s="1">
        <f t="shared" si="7"/>
        <v>-0.02416046439979908</v>
      </c>
    </row>
    <row r="236" spans="1:5" ht="12.75">
      <c r="A236" s="16">
        <v>35066</v>
      </c>
      <c r="B236" s="17">
        <v>30.92</v>
      </c>
      <c r="C236" s="18">
        <v>656825</v>
      </c>
      <c r="D236" s="20">
        <v>616.71</v>
      </c>
      <c r="E236" s="1" t="e">
        <f t="shared" si="6"/>
        <v>#DIV/0!</v>
      </c>
    </row>
    <row r="237" spans="1:9" ht="12.75">
      <c r="A237" s="21"/>
      <c r="I237" t="s">
        <v>28</v>
      </c>
    </row>
    <row r="238" spans="1:9" ht="12.75">
      <c r="A238" s="21"/>
      <c r="E238" s="24">
        <f>STDEV(E2:E235)</f>
        <v>0.06068524651630917</v>
      </c>
      <c r="F238" s="1">
        <f>STDEV(F2:F235)</f>
        <v>0.0249742951998569</v>
      </c>
      <c r="G238">
        <f>CORREL(E2:E235,F2:F235)</f>
        <v>0.3767112997667628</v>
      </c>
      <c r="I238">
        <f>E238/F238*G238</f>
        <v>0.9153739038031485</v>
      </c>
    </row>
    <row r="239" ht="12.75">
      <c r="A239" s="21"/>
    </row>
    <row r="240" ht="12.75">
      <c r="A240" s="21"/>
    </row>
    <row r="241" ht="12.75">
      <c r="A241" s="21"/>
    </row>
    <row r="242" ht="12.75">
      <c r="A242" s="21"/>
    </row>
    <row r="243" ht="12.75">
      <c r="A243" s="21"/>
    </row>
    <row r="244" ht="12.75">
      <c r="A244" s="21"/>
    </row>
    <row r="245" ht="12.75">
      <c r="A245" s="21"/>
    </row>
    <row r="246" ht="12.75">
      <c r="A246" s="21"/>
    </row>
    <row r="247" ht="12.75">
      <c r="A247" s="21"/>
    </row>
    <row r="248" ht="12.75">
      <c r="A248" s="21"/>
    </row>
    <row r="249" ht="12.75">
      <c r="A249" s="21"/>
    </row>
    <row r="250" ht="12.75">
      <c r="A250" s="21"/>
    </row>
    <row r="251" ht="12.75">
      <c r="A251" s="21"/>
    </row>
    <row r="252" ht="12.75">
      <c r="A252" s="21"/>
    </row>
    <row r="253" ht="12.75">
      <c r="A253" s="21"/>
    </row>
    <row r="254" ht="12.75">
      <c r="A254" s="21"/>
    </row>
    <row r="255" ht="12.75">
      <c r="A255" s="21"/>
    </row>
    <row r="256" ht="12.75">
      <c r="A256" s="21"/>
    </row>
    <row r="257" ht="12.75">
      <c r="A257" s="21"/>
    </row>
    <row r="258" ht="12.75">
      <c r="A258" s="21"/>
    </row>
    <row r="259" ht="12.75">
      <c r="A259" s="21"/>
    </row>
    <row r="260" ht="12.75">
      <c r="A260" s="21"/>
    </row>
    <row r="261" ht="12.75">
      <c r="A261" s="21"/>
    </row>
    <row r="262" ht="12.75">
      <c r="A262" s="21"/>
    </row>
    <row r="263" ht="12.75">
      <c r="A263" s="21"/>
    </row>
    <row r="264" ht="12.75">
      <c r="A264" s="21"/>
    </row>
    <row r="265" ht="12.75">
      <c r="A265" s="21"/>
    </row>
    <row r="266" ht="12.75">
      <c r="A266" s="21"/>
    </row>
    <row r="267" ht="12.75">
      <c r="A267" s="21"/>
    </row>
    <row r="268" ht="12.75">
      <c r="A268" s="21"/>
    </row>
    <row r="269" ht="12.75">
      <c r="A269" s="21"/>
    </row>
    <row r="270" ht="12.75">
      <c r="A270" s="21"/>
    </row>
    <row r="271" ht="12.75">
      <c r="A271" s="21"/>
    </row>
    <row r="272" ht="12.75">
      <c r="A272" s="21"/>
    </row>
    <row r="273" ht="12.75">
      <c r="A273" s="21"/>
    </row>
    <row r="274" ht="12.75">
      <c r="A274" s="21"/>
    </row>
    <row r="275" ht="12.75">
      <c r="A275" s="21"/>
    </row>
    <row r="276" ht="12.75">
      <c r="A276" s="21"/>
    </row>
    <row r="277" ht="12.75">
      <c r="A277" s="21"/>
    </row>
    <row r="278" ht="12.75">
      <c r="A278" s="21"/>
    </row>
    <row r="279" ht="12.75">
      <c r="A279" s="21"/>
    </row>
    <row r="280" ht="12.75">
      <c r="A280" s="21"/>
    </row>
    <row r="281" ht="12.75">
      <c r="A281" s="21"/>
    </row>
    <row r="282" ht="12.75">
      <c r="A282" s="21"/>
    </row>
    <row r="283" ht="12.75">
      <c r="A283" s="21"/>
    </row>
    <row r="284" ht="12.75">
      <c r="A284" s="21"/>
    </row>
    <row r="285" ht="12.75">
      <c r="A285" s="21"/>
    </row>
    <row r="286" ht="12.75">
      <c r="A286" s="21"/>
    </row>
    <row r="287" ht="12.75">
      <c r="A287" s="21"/>
    </row>
    <row r="288" ht="12.75">
      <c r="A288" s="21"/>
    </row>
    <row r="289" ht="12.75">
      <c r="A289" s="21"/>
    </row>
    <row r="290" ht="12.75">
      <c r="A290" s="21"/>
    </row>
    <row r="291" ht="12.75">
      <c r="A291" s="21"/>
    </row>
    <row r="292" ht="12.75">
      <c r="A292" s="21"/>
    </row>
    <row r="293" ht="12.75">
      <c r="A293" s="21"/>
    </row>
    <row r="294" ht="12.75">
      <c r="A294" s="21"/>
    </row>
    <row r="295" ht="12.75">
      <c r="A295" s="21"/>
    </row>
    <row r="296" ht="12.75">
      <c r="A296" s="21"/>
    </row>
    <row r="297" ht="12.75">
      <c r="A297" s="21"/>
    </row>
    <row r="298" ht="12.75">
      <c r="A298" s="21"/>
    </row>
    <row r="299" ht="12.75">
      <c r="A299" s="21"/>
    </row>
    <row r="300" ht="12.75">
      <c r="A300" s="21"/>
    </row>
    <row r="301" ht="12.75">
      <c r="A301" s="21"/>
    </row>
    <row r="302" ht="12.75">
      <c r="A302" s="21"/>
    </row>
    <row r="303" ht="12.75">
      <c r="A303" s="21"/>
    </row>
    <row r="304" ht="12.75">
      <c r="A304" s="21"/>
    </row>
    <row r="305" ht="12.75">
      <c r="A305" s="21"/>
    </row>
    <row r="306" ht="12.75">
      <c r="A306" s="21"/>
    </row>
    <row r="307" ht="12.75">
      <c r="A307" s="21"/>
    </row>
    <row r="308" ht="12.75">
      <c r="A308" s="21"/>
    </row>
    <row r="309" ht="12.75">
      <c r="A309" s="21"/>
    </row>
    <row r="310" ht="12.75">
      <c r="A310" s="21"/>
    </row>
    <row r="311" ht="12.75">
      <c r="A311" s="21"/>
    </row>
    <row r="312" ht="12.75">
      <c r="A312" s="21"/>
    </row>
    <row r="313" ht="12.75">
      <c r="A313" s="21"/>
    </row>
    <row r="314" ht="12.75">
      <c r="A314" s="21"/>
    </row>
    <row r="315" ht="12.75">
      <c r="A315" s="21"/>
    </row>
    <row r="316" ht="12.75">
      <c r="A316" s="21"/>
    </row>
    <row r="317" ht="12.75">
      <c r="A317" s="21"/>
    </row>
    <row r="318" ht="12.75">
      <c r="A318" s="21"/>
    </row>
    <row r="319" ht="12.75">
      <c r="A319" s="21"/>
    </row>
    <row r="320" ht="12.75">
      <c r="A320" s="21"/>
    </row>
    <row r="321" ht="12.75">
      <c r="A321" s="21"/>
    </row>
    <row r="322" ht="12.75">
      <c r="A322" s="21"/>
    </row>
    <row r="323" ht="12.75">
      <c r="A323" s="21"/>
    </row>
    <row r="324" ht="12.75">
      <c r="A324" s="21"/>
    </row>
    <row r="325" ht="12.75">
      <c r="A325" s="21"/>
    </row>
    <row r="326" ht="12.75">
      <c r="A326" s="21"/>
    </row>
    <row r="327" ht="12.75">
      <c r="A327" s="21"/>
    </row>
    <row r="328" ht="12.75">
      <c r="A328" s="21"/>
    </row>
    <row r="329" ht="12.75">
      <c r="A329" s="21"/>
    </row>
    <row r="330" ht="12.75">
      <c r="A330" s="21"/>
    </row>
    <row r="331" ht="12.75">
      <c r="A331" s="21"/>
    </row>
    <row r="332" ht="12.75">
      <c r="A332" s="21"/>
    </row>
    <row r="333" ht="12.75">
      <c r="A333" s="21"/>
    </row>
    <row r="334" ht="12.75">
      <c r="A334" s="21"/>
    </row>
    <row r="335" ht="12.75">
      <c r="A335" s="21"/>
    </row>
    <row r="336" ht="12.75">
      <c r="A336" s="21"/>
    </row>
    <row r="337" ht="12.75">
      <c r="A337" s="21"/>
    </row>
    <row r="338" ht="12.75">
      <c r="A338" s="21"/>
    </row>
    <row r="339" ht="12.75">
      <c r="A339" s="21"/>
    </row>
    <row r="340" ht="12.75">
      <c r="A340" s="21"/>
    </row>
    <row r="341" ht="12.75">
      <c r="A341" s="21"/>
    </row>
    <row r="342" ht="12.75">
      <c r="A342" s="21"/>
    </row>
    <row r="343" ht="12.75">
      <c r="A343" s="21"/>
    </row>
    <row r="344" ht="12.75">
      <c r="A344" s="21"/>
    </row>
    <row r="345" ht="12.75">
      <c r="A345" s="21"/>
    </row>
    <row r="346" ht="12.75">
      <c r="A346" s="21"/>
    </row>
    <row r="347" ht="12.75">
      <c r="A347" s="21"/>
    </row>
    <row r="348" ht="12.75">
      <c r="A348" s="21"/>
    </row>
    <row r="349" ht="12.75">
      <c r="A349" s="21"/>
    </row>
    <row r="350" ht="12.75">
      <c r="A350" s="21"/>
    </row>
    <row r="351" ht="12.75">
      <c r="A351" s="21"/>
    </row>
    <row r="352" ht="12.75">
      <c r="A352" s="21"/>
    </row>
    <row r="353" ht="12.75">
      <c r="A353" s="21"/>
    </row>
    <row r="354" ht="12.75">
      <c r="A354" s="21"/>
    </row>
    <row r="355" ht="12.75">
      <c r="A355" s="21"/>
    </row>
    <row r="356" ht="12.75">
      <c r="A356" s="21"/>
    </row>
    <row r="357" ht="12.75">
      <c r="A357" s="21"/>
    </row>
    <row r="358" ht="12.75">
      <c r="A358" s="21"/>
    </row>
    <row r="359" ht="12.75">
      <c r="A359" s="21"/>
    </row>
    <row r="360" ht="12.75">
      <c r="A360" s="21"/>
    </row>
    <row r="361" ht="12.75">
      <c r="A361" s="21"/>
    </row>
    <row r="362" ht="12.75">
      <c r="A362" s="21"/>
    </row>
    <row r="363" ht="12.75">
      <c r="A363" s="21"/>
    </row>
    <row r="364" ht="12.75">
      <c r="A364" s="21"/>
    </row>
    <row r="365" ht="12.75">
      <c r="A365" s="21"/>
    </row>
    <row r="366" ht="12.75">
      <c r="A366" s="21"/>
    </row>
    <row r="367" ht="12.75">
      <c r="A367" s="21"/>
    </row>
    <row r="368" ht="12.75">
      <c r="A368" s="21"/>
    </row>
    <row r="369" ht="12.75">
      <c r="A369" s="21"/>
    </row>
    <row r="370" ht="12.75">
      <c r="A370" s="21"/>
    </row>
    <row r="371" ht="12.75">
      <c r="A371" s="21"/>
    </row>
    <row r="372" ht="12.75">
      <c r="A372" s="21"/>
    </row>
    <row r="373" ht="12.75">
      <c r="A373" s="21"/>
    </row>
    <row r="374" ht="12.75">
      <c r="A374" s="21"/>
    </row>
    <row r="375" ht="12.75">
      <c r="A375" s="21"/>
    </row>
    <row r="376" ht="12.75">
      <c r="A376" s="21"/>
    </row>
    <row r="377" ht="12.75">
      <c r="A377" s="21"/>
    </row>
    <row r="378" ht="12.75">
      <c r="A378" s="21"/>
    </row>
    <row r="379" ht="12.75">
      <c r="A379" s="21"/>
    </row>
    <row r="380" ht="12.75">
      <c r="A380" s="21"/>
    </row>
    <row r="381" ht="12.75">
      <c r="A381" s="21"/>
    </row>
    <row r="382" ht="12.75">
      <c r="A382" s="21"/>
    </row>
    <row r="383" ht="12.75">
      <c r="A383" s="21"/>
    </row>
    <row r="384" ht="12.75">
      <c r="A384" s="21"/>
    </row>
    <row r="385" ht="12.75">
      <c r="A385" s="21"/>
    </row>
    <row r="386" ht="12.75">
      <c r="A386" s="21"/>
    </row>
    <row r="387" ht="12.75">
      <c r="A387" s="21"/>
    </row>
    <row r="388" ht="12.75">
      <c r="A388" s="21"/>
    </row>
    <row r="389" ht="12.75">
      <c r="A389" s="21"/>
    </row>
    <row r="390" ht="12.75">
      <c r="A390" s="21"/>
    </row>
    <row r="391" ht="12.75">
      <c r="A391" s="21"/>
    </row>
    <row r="392" ht="12.75">
      <c r="A392" s="21"/>
    </row>
    <row r="393" ht="12.75">
      <c r="A393" s="21"/>
    </row>
    <row r="394" ht="12.75">
      <c r="A394" s="21"/>
    </row>
    <row r="395" ht="12.75">
      <c r="A395" s="21"/>
    </row>
    <row r="396" ht="12.75">
      <c r="A396" s="21"/>
    </row>
    <row r="397" ht="12.75">
      <c r="A397" s="21"/>
    </row>
    <row r="398" ht="12.75">
      <c r="A398" s="21"/>
    </row>
    <row r="399" ht="12.75">
      <c r="A399" s="21"/>
    </row>
    <row r="400" ht="12.75">
      <c r="A400" s="21"/>
    </row>
    <row r="401" ht="12.75">
      <c r="A401" s="21"/>
    </row>
    <row r="402" ht="12.75">
      <c r="A402" s="21"/>
    </row>
    <row r="403" ht="12.75">
      <c r="A403" s="21"/>
    </row>
    <row r="404" ht="12.75">
      <c r="A404" s="21"/>
    </row>
    <row r="405" ht="12.75">
      <c r="A405" s="21"/>
    </row>
    <row r="406" ht="12.75">
      <c r="A406" s="21"/>
    </row>
    <row r="407" ht="12.75">
      <c r="A407" s="21"/>
    </row>
    <row r="408" ht="12.75">
      <c r="A408" s="21"/>
    </row>
    <row r="409" ht="12.75">
      <c r="A409" s="21"/>
    </row>
    <row r="410" ht="12.75">
      <c r="A410" s="21"/>
    </row>
    <row r="411" ht="12.75">
      <c r="A411" s="21"/>
    </row>
    <row r="412" ht="12.75">
      <c r="A412" s="21"/>
    </row>
    <row r="413" ht="12.75">
      <c r="A413" s="21"/>
    </row>
    <row r="414" ht="12.75">
      <c r="A414" s="21"/>
    </row>
    <row r="415" ht="12.75">
      <c r="A415" s="21"/>
    </row>
    <row r="416" ht="12.75">
      <c r="A416" s="21"/>
    </row>
    <row r="417" ht="12.75">
      <c r="A417" s="21"/>
    </row>
    <row r="418" ht="12.75">
      <c r="A418" s="21"/>
    </row>
    <row r="419" ht="12.75">
      <c r="A419" s="21"/>
    </row>
    <row r="420" ht="12.75">
      <c r="A420" s="21"/>
    </row>
    <row r="421" ht="12.75">
      <c r="A421" s="21"/>
    </row>
    <row r="422" ht="12.75">
      <c r="A422" s="21"/>
    </row>
    <row r="423" ht="12.75">
      <c r="A423" s="21"/>
    </row>
    <row r="424" ht="12.75">
      <c r="A424" s="21"/>
    </row>
    <row r="425" ht="12.75">
      <c r="A425" s="21"/>
    </row>
    <row r="426" ht="12.75">
      <c r="A426" s="21"/>
    </row>
    <row r="427" ht="12.75">
      <c r="A427" s="21"/>
    </row>
    <row r="428" ht="12.75">
      <c r="A428" s="21"/>
    </row>
    <row r="429" ht="12.75">
      <c r="A429" s="21"/>
    </row>
    <row r="430" ht="12.75">
      <c r="A430" s="21"/>
    </row>
    <row r="431" ht="12.75">
      <c r="A431" s="21"/>
    </row>
    <row r="432" ht="12.75">
      <c r="A432" s="21"/>
    </row>
    <row r="433" ht="12.75">
      <c r="A433" s="21"/>
    </row>
    <row r="434" ht="12.75">
      <c r="A434" s="21"/>
    </row>
    <row r="435" ht="12.75">
      <c r="A435" s="21"/>
    </row>
    <row r="436" ht="12.75">
      <c r="A436" s="21"/>
    </row>
    <row r="437" ht="12.75">
      <c r="A437" s="21"/>
    </row>
    <row r="438" ht="12.75">
      <c r="A438" s="21"/>
    </row>
    <row r="439" ht="12.75">
      <c r="A439" s="21"/>
    </row>
    <row r="440" ht="12.75">
      <c r="A440" s="21"/>
    </row>
    <row r="441" ht="12.75">
      <c r="A441" s="21"/>
    </row>
    <row r="442" ht="12.75">
      <c r="A442" s="21"/>
    </row>
    <row r="443" ht="12.75">
      <c r="A443" s="21"/>
    </row>
    <row r="444" ht="12.75">
      <c r="A444" s="21"/>
    </row>
    <row r="445" ht="12.75">
      <c r="A445" s="21"/>
    </row>
    <row r="446" ht="12.75">
      <c r="A446" s="21"/>
    </row>
    <row r="447" ht="12.75">
      <c r="A447" s="21"/>
    </row>
    <row r="448" ht="12.75">
      <c r="A448" s="21"/>
    </row>
    <row r="449" ht="12.75">
      <c r="A449" s="21"/>
    </row>
    <row r="450" ht="12.75">
      <c r="A450" s="21"/>
    </row>
    <row r="451" ht="12.75">
      <c r="A451" s="21"/>
    </row>
    <row r="452" ht="12.75">
      <c r="A452" s="21"/>
    </row>
    <row r="453" ht="12.75">
      <c r="A453" s="21"/>
    </row>
    <row r="454" ht="12.75">
      <c r="A454" s="21"/>
    </row>
    <row r="455" ht="12.75">
      <c r="A455" s="21"/>
    </row>
    <row r="456" ht="12.75">
      <c r="A456" s="21"/>
    </row>
    <row r="457" ht="12.75">
      <c r="A457" s="21"/>
    </row>
    <row r="458" ht="12.75">
      <c r="A458" s="21"/>
    </row>
    <row r="459" ht="12.75">
      <c r="A459" s="21"/>
    </row>
    <row r="460" ht="12.75">
      <c r="A460" s="21"/>
    </row>
    <row r="461" ht="12.75">
      <c r="A461" s="21"/>
    </row>
    <row r="462" ht="12.75">
      <c r="A462" s="21"/>
    </row>
    <row r="463" ht="12.75">
      <c r="A463" s="21"/>
    </row>
    <row r="464" ht="12.75">
      <c r="A464" s="21"/>
    </row>
    <row r="465" ht="12.75">
      <c r="A465" s="21"/>
    </row>
    <row r="466" ht="12.75">
      <c r="A466" s="21"/>
    </row>
    <row r="467" ht="12.75">
      <c r="A467" s="21"/>
    </row>
    <row r="468" ht="12.75">
      <c r="A468" s="21"/>
    </row>
    <row r="469" ht="12.75">
      <c r="A469" s="21"/>
    </row>
    <row r="470" ht="12.75">
      <c r="A470" s="21"/>
    </row>
    <row r="471" ht="12.75">
      <c r="A471" s="21"/>
    </row>
    <row r="472" ht="12.75">
      <c r="A472" s="21"/>
    </row>
    <row r="473" ht="12.75">
      <c r="A473" s="21"/>
    </row>
    <row r="474" ht="12.75">
      <c r="A474" s="21"/>
    </row>
    <row r="475" ht="12.75">
      <c r="A475" s="21"/>
    </row>
    <row r="476" ht="12.75">
      <c r="A476" s="21"/>
    </row>
    <row r="477" ht="12.75">
      <c r="A477" s="21"/>
    </row>
    <row r="478" ht="12.75">
      <c r="A478" s="21"/>
    </row>
    <row r="479" ht="12.75">
      <c r="A479" s="21"/>
    </row>
    <row r="480" ht="12.75">
      <c r="A480" s="21"/>
    </row>
    <row r="481" ht="12.75">
      <c r="A481" s="21"/>
    </row>
    <row r="482" ht="12.75">
      <c r="A482" s="21"/>
    </row>
    <row r="483" ht="12.75">
      <c r="A483" s="21"/>
    </row>
    <row r="484" ht="12.75">
      <c r="A484" s="21"/>
    </row>
    <row r="485" ht="12.75">
      <c r="A485" s="21"/>
    </row>
    <row r="486" ht="12.75">
      <c r="A486" s="21"/>
    </row>
    <row r="487" ht="12.75">
      <c r="A487" s="21"/>
    </row>
    <row r="488" ht="12.75">
      <c r="A488" s="21"/>
    </row>
    <row r="489" ht="12.75">
      <c r="A489" s="21"/>
    </row>
    <row r="490" ht="12.75">
      <c r="A490" s="21"/>
    </row>
    <row r="491" ht="12.75">
      <c r="A491" s="21"/>
    </row>
    <row r="492" ht="12.75">
      <c r="A492" s="21"/>
    </row>
    <row r="493" ht="12.75">
      <c r="A493" s="21"/>
    </row>
    <row r="494" ht="12.75">
      <c r="A494" s="21"/>
    </row>
    <row r="495" ht="12.75">
      <c r="A495" s="21"/>
    </row>
    <row r="496" ht="12.75">
      <c r="A496" s="21"/>
    </row>
    <row r="497" ht="12.75">
      <c r="A497" s="21"/>
    </row>
    <row r="498" ht="12.75">
      <c r="A498" s="21"/>
    </row>
    <row r="499" ht="12.75">
      <c r="A499" s="21"/>
    </row>
    <row r="500" ht="12.75">
      <c r="A500" s="21"/>
    </row>
    <row r="501" ht="12.75">
      <c r="A501" s="21"/>
    </row>
    <row r="502" ht="12.75">
      <c r="A502" s="21"/>
    </row>
    <row r="503" ht="12.75">
      <c r="A503" s="21"/>
    </row>
    <row r="504" ht="12.75">
      <c r="A504" s="21"/>
    </row>
    <row r="505" ht="12.75">
      <c r="A505" s="21"/>
    </row>
    <row r="506" ht="12.75">
      <c r="A506" s="21"/>
    </row>
    <row r="507" ht="12.75">
      <c r="A507" s="21"/>
    </row>
    <row r="508" ht="12.75">
      <c r="A508" s="21"/>
    </row>
    <row r="509" ht="12.75">
      <c r="A509" s="21"/>
    </row>
    <row r="510" ht="12.75">
      <c r="A510" s="21"/>
    </row>
    <row r="511" ht="12.75">
      <c r="A511" s="21"/>
    </row>
    <row r="512" ht="12.75">
      <c r="A512" s="21"/>
    </row>
    <row r="513" ht="12.75">
      <c r="A513" s="21"/>
    </row>
    <row r="514" ht="12.75">
      <c r="A514" s="21"/>
    </row>
    <row r="515" ht="12.75">
      <c r="A515" s="21"/>
    </row>
    <row r="516" ht="12.75">
      <c r="A516" s="21"/>
    </row>
    <row r="517" ht="12.75">
      <c r="A517" s="21"/>
    </row>
    <row r="518" ht="12.75">
      <c r="A518" s="21"/>
    </row>
    <row r="519" ht="12.75">
      <c r="A519" s="21"/>
    </row>
    <row r="520" ht="12.75">
      <c r="A520" s="21"/>
    </row>
    <row r="521" ht="12.75">
      <c r="A521" s="21"/>
    </row>
    <row r="522" ht="12.75">
      <c r="A522" s="21"/>
    </row>
    <row r="523" ht="12.75">
      <c r="A523" s="21"/>
    </row>
    <row r="524" ht="12.75">
      <c r="A524" s="21"/>
    </row>
    <row r="525" ht="12.75">
      <c r="A525" s="21"/>
    </row>
    <row r="526" ht="12.75">
      <c r="A526" s="21"/>
    </row>
    <row r="527" ht="12.75">
      <c r="A527" s="21"/>
    </row>
    <row r="528" ht="12.75">
      <c r="A528" s="21"/>
    </row>
    <row r="529" ht="12.75">
      <c r="A529" s="21"/>
    </row>
    <row r="530" ht="12.75">
      <c r="A530" s="21"/>
    </row>
    <row r="531" ht="12.75">
      <c r="A531" s="21"/>
    </row>
    <row r="532" ht="12.75">
      <c r="A532" s="21"/>
    </row>
    <row r="533" ht="12.75">
      <c r="A533" s="21"/>
    </row>
    <row r="534" ht="12.75">
      <c r="A534" s="21"/>
    </row>
    <row r="535" ht="12.75">
      <c r="A535" s="21"/>
    </row>
    <row r="536" ht="12.75">
      <c r="A536" s="21"/>
    </row>
    <row r="537" ht="12.75">
      <c r="A537" s="21"/>
    </row>
    <row r="538" ht="12.75">
      <c r="A538" s="21"/>
    </row>
    <row r="539" ht="12.75">
      <c r="A539" s="21"/>
    </row>
    <row r="540" ht="12.75">
      <c r="A540" s="21"/>
    </row>
    <row r="541" ht="12.75">
      <c r="A541" s="21"/>
    </row>
    <row r="542" ht="12.75">
      <c r="A542" s="21"/>
    </row>
    <row r="543" ht="12.75">
      <c r="A543" s="21"/>
    </row>
    <row r="544" ht="12.75">
      <c r="A544" s="21"/>
    </row>
    <row r="545" ht="12.75">
      <c r="A545" s="21"/>
    </row>
    <row r="546" ht="12.75">
      <c r="A546" s="21"/>
    </row>
    <row r="547" ht="12.75">
      <c r="A547" s="21"/>
    </row>
    <row r="548" ht="12.75">
      <c r="A548" s="21"/>
    </row>
    <row r="549" ht="12.75">
      <c r="A549" s="21"/>
    </row>
    <row r="550" ht="12.75">
      <c r="A550" s="21"/>
    </row>
    <row r="551" ht="12.75">
      <c r="A551" s="21"/>
    </row>
    <row r="552" ht="12.75">
      <c r="A552" s="21"/>
    </row>
    <row r="553" ht="12.75">
      <c r="A553" s="21"/>
    </row>
    <row r="554" ht="12.75">
      <c r="A554" s="21"/>
    </row>
    <row r="555" ht="12.75">
      <c r="A555" s="21"/>
    </row>
    <row r="556" ht="12.75">
      <c r="A556" s="21"/>
    </row>
    <row r="557" ht="12.75">
      <c r="A557" s="21"/>
    </row>
    <row r="558" ht="12.75">
      <c r="A558" s="21"/>
    </row>
    <row r="559" ht="12.75">
      <c r="A559" s="21"/>
    </row>
    <row r="560" ht="12.75">
      <c r="A560" s="21"/>
    </row>
    <row r="561" ht="12.75">
      <c r="A561" s="21"/>
    </row>
    <row r="562" ht="12.75">
      <c r="A562" s="21"/>
    </row>
    <row r="563" ht="12.75">
      <c r="A563" s="21"/>
    </row>
    <row r="564" ht="12.75">
      <c r="A564" s="21"/>
    </row>
    <row r="565" ht="12.75">
      <c r="A565" s="21"/>
    </row>
    <row r="566" ht="12.75">
      <c r="A566" s="21"/>
    </row>
    <row r="567" ht="12.75">
      <c r="A567" s="21"/>
    </row>
    <row r="568" ht="12.75">
      <c r="A568" s="21"/>
    </row>
    <row r="569" ht="12.75">
      <c r="A569" s="21"/>
    </row>
    <row r="570" ht="12.75">
      <c r="A570" s="21"/>
    </row>
    <row r="571" ht="12.75">
      <c r="A571" s="21"/>
    </row>
    <row r="572" ht="12.75">
      <c r="A572" s="21"/>
    </row>
    <row r="573" ht="12.75">
      <c r="A573" s="21"/>
    </row>
    <row r="574" ht="12.75">
      <c r="A574" s="21"/>
    </row>
    <row r="575" ht="12.75">
      <c r="A575" s="21"/>
    </row>
    <row r="576" ht="12.75">
      <c r="A576" s="21"/>
    </row>
    <row r="577" ht="12.75">
      <c r="A577" s="21"/>
    </row>
    <row r="578" ht="12.75">
      <c r="A578" s="21"/>
    </row>
    <row r="579" ht="12.75">
      <c r="A579" s="21"/>
    </row>
    <row r="580" ht="12.75">
      <c r="A580" s="21"/>
    </row>
    <row r="581" ht="12.75">
      <c r="A581" s="21"/>
    </row>
    <row r="582" ht="12.75">
      <c r="A582" s="21"/>
    </row>
    <row r="583" ht="12.75">
      <c r="A583" s="21"/>
    </row>
    <row r="584" ht="12.75">
      <c r="A584" s="21"/>
    </row>
    <row r="585" ht="12.75">
      <c r="A585" s="21"/>
    </row>
    <row r="586" ht="12.75">
      <c r="A586" s="21"/>
    </row>
    <row r="587" ht="12.75">
      <c r="A587" s="21"/>
    </row>
    <row r="588" ht="12.75">
      <c r="A588" s="21"/>
    </row>
    <row r="589" ht="12.75">
      <c r="A589" s="21"/>
    </row>
    <row r="590" ht="12.75">
      <c r="A590" s="21"/>
    </row>
    <row r="591" ht="12.75">
      <c r="A591" s="21"/>
    </row>
    <row r="592" ht="12.75">
      <c r="A592" s="21"/>
    </row>
    <row r="593" ht="12.75">
      <c r="A593" s="21"/>
    </row>
    <row r="594" ht="12.75">
      <c r="A594" s="21"/>
    </row>
    <row r="595" ht="12.75">
      <c r="A595" s="21"/>
    </row>
    <row r="596" ht="12.75">
      <c r="A596" s="21"/>
    </row>
    <row r="597" ht="12.75">
      <c r="A597" s="21"/>
    </row>
    <row r="598" ht="12.75">
      <c r="A598" s="21"/>
    </row>
    <row r="599" ht="12.75">
      <c r="A599" s="21"/>
    </row>
    <row r="600" ht="12.75">
      <c r="A600" s="21"/>
    </row>
    <row r="601" ht="12.75">
      <c r="A601" s="21"/>
    </row>
    <row r="602" ht="12.75">
      <c r="A602" s="21"/>
    </row>
    <row r="603" ht="12.75">
      <c r="A603" s="21"/>
    </row>
    <row r="604" ht="12.75">
      <c r="A604" s="21"/>
    </row>
    <row r="605" ht="12.75">
      <c r="A605" s="21"/>
    </row>
    <row r="606" ht="12.75">
      <c r="A606" s="21"/>
    </row>
    <row r="607" ht="12.75">
      <c r="A607" s="21"/>
    </row>
    <row r="608" ht="12.75">
      <c r="A608" s="21"/>
    </row>
    <row r="609" ht="12.75">
      <c r="A609" s="21"/>
    </row>
    <row r="610" ht="12.75">
      <c r="A610" s="21"/>
    </row>
    <row r="611" ht="12.75">
      <c r="A611" s="21"/>
    </row>
    <row r="612" ht="12.75">
      <c r="A612" s="21"/>
    </row>
    <row r="613" ht="12.75">
      <c r="A613" s="21"/>
    </row>
    <row r="614" ht="12.75">
      <c r="A614" s="21"/>
    </row>
    <row r="615" ht="12.75">
      <c r="A615" s="21"/>
    </row>
    <row r="616" ht="12.75">
      <c r="A616" s="21"/>
    </row>
    <row r="617" ht="12.75">
      <c r="A617" s="21"/>
    </row>
    <row r="618" ht="12.75">
      <c r="A618" s="21"/>
    </row>
    <row r="619" ht="12.75">
      <c r="A619" s="21"/>
    </row>
    <row r="620" ht="12.75">
      <c r="A620" s="21"/>
    </row>
    <row r="621" ht="12.75">
      <c r="A621" s="21"/>
    </row>
    <row r="622" ht="12.75">
      <c r="A622" s="21"/>
    </row>
    <row r="623" ht="12.75">
      <c r="A623" s="21"/>
    </row>
    <row r="624" ht="12.75">
      <c r="A624" s="21"/>
    </row>
    <row r="625" ht="12.75">
      <c r="A625" s="21"/>
    </row>
    <row r="626" ht="12.75">
      <c r="A626" s="21"/>
    </row>
    <row r="627" ht="12.75">
      <c r="A627" s="21"/>
    </row>
    <row r="628" ht="12.75">
      <c r="A628" s="21"/>
    </row>
    <row r="629" ht="12.75">
      <c r="A629" s="21"/>
    </row>
    <row r="630" ht="12.75">
      <c r="A630" s="21"/>
    </row>
    <row r="631" ht="12.75">
      <c r="A631" s="21"/>
    </row>
    <row r="632" ht="12.75">
      <c r="A632" s="21"/>
    </row>
    <row r="633" ht="12.75">
      <c r="A633" s="21"/>
    </row>
    <row r="634" ht="12.75">
      <c r="A634" s="21"/>
    </row>
    <row r="635" ht="12.75">
      <c r="A635" s="21"/>
    </row>
    <row r="636" ht="12.75">
      <c r="A636" s="21"/>
    </row>
    <row r="637" ht="12.75">
      <c r="A637" s="21"/>
    </row>
    <row r="638" ht="12.75">
      <c r="A638" s="21"/>
    </row>
    <row r="639" ht="12.75">
      <c r="A639" s="21"/>
    </row>
    <row r="640" ht="12.75">
      <c r="A640" s="21"/>
    </row>
    <row r="641" ht="12.75">
      <c r="A641" s="21"/>
    </row>
    <row r="642" ht="12.75">
      <c r="A642" s="21"/>
    </row>
    <row r="643" ht="12.75">
      <c r="A643" s="21"/>
    </row>
    <row r="644" ht="12.75">
      <c r="A644" s="21"/>
    </row>
    <row r="645" ht="12.75">
      <c r="A645" s="21"/>
    </row>
    <row r="646" ht="12.75">
      <c r="A646" s="21"/>
    </row>
    <row r="647" ht="12.75">
      <c r="A647" s="21"/>
    </row>
    <row r="648" ht="12.75">
      <c r="A648" s="21"/>
    </row>
    <row r="649" ht="12.75">
      <c r="A649" s="21"/>
    </row>
    <row r="650" ht="12.75">
      <c r="A650" s="21"/>
    </row>
    <row r="651" ht="12.75">
      <c r="A651" s="21"/>
    </row>
    <row r="652" ht="12.75">
      <c r="A652" s="21"/>
    </row>
    <row r="653" ht="12.75">
      <c r="A653" s="21"/>
    </row>
    <row r="654" ht="12.75">
      <c r="A654" s="21"/>
    </row>
    <row r="655" ht="12.75">
      <c r="A655" s="21"/>
    </row>
    <row r="656" ht="12.75">
      <c r="A656" s="21"/>
    </row>
    <row r="657" ht="12.75">
      <c r="A657" s="21"/>
    </row>
    <row r="658" ht="12.75">
      <c r="A658" s="21"/>
    </row>
    <row r="659" ht="12.75">
      <c r="A659" s="21"/>
    </row>
    <row r="660" ht="12.75">
      <c r="A660" s="21"/>
    </row>
    <row r="661" ht="12.75">
      <c r="A661" s="21"/>
    </row>
    <row r="662" ht="12.75">
      <c r="A662" s="21"/>
    </row>
    <row r="663" ht="12.75">
      <c r="A663" s="21"/>
    </row>
    <row r="664" ht="12.75">
      <c r="A664" s="21"/>
    </row>
    <row r="665" ht="12.75">
      <c r="A665" s="21"/>
    </row>
    <row r="666" ht="12.75">
      <c r="A666" s="21"/>
    </row>
    <row r="667" ht="12.75">
      <c r="A667" s="21"/>
    </row>
    <row r="668" ht="12.75">
      <c r="A668" s="21"/>
    </row>
    <row r="669" ht="12.75">
      <c r="A669" s="21"/>
    </row>
    <row r="670" ht="12.75">
      <c r="A670" s="21"/>
    </row>
    <row r="671" ht="12.75">
      <c r="A671" s="21"/>
    </row>
    <row r="672" ht="12.75">
      <c r="A672" s="21"/>
    </row>
    <row r="673" ht="12.75">
      <c r="A673" s="21"/>
    </row>
    <row r="674" ht="12.75">
      <c r="A674" s="21"/>
    </row>
    <row r="675" ht="12.75">
      <c r="A675" s="21"/>
    </row>
    <row r="676" ht="12.75">
      <c r="A676" s="21"/>
    </row>
    <row r="677" ht="12.75">
      <c r="A677" s="21"/>
    </row>
    <row r="678" ht="12.75">
      <c r="A678" s="21"/>
    </row>
    <row r="679" ht="12.75">
      <c r="A679" s="21"/>
    </row>
    <row r="680" ht="12.75">
      <c r="A680" s="21"/>
    </row>
    <row r="681" ht="12.75">
      <c r="A681" s="21"/>
    </row>
    <row r="682" ht="12.75">
      <c r="A682" s="21"/>
    </row>
    <row r="683" ht="12.75">
      <c r="A683" s="21"/>
    </row>
    <row r="684" ht="12.75">
      <c r="A684" s="21"/>
    </row>
    <row r="685" ht="12.75">
      <c r="A685" s="21"/>
    </row>
    <row r="686" ht="12.75">
      <c r="A686" s="21"/>
    </row>
    <row r="687" ht="12.75">
      <c r="A687" s="21"/>
    </row>
    <row r="688" ht="12.75">
      <c r="A688" s="21"/>
    </row>
    <row r="689" ht="12.75">
      <c r="A689" s="21"/>
    </row>
    <row r="690" ht="12.75">
      <c r="A690" s="21"/>
    </row>
    <row r="691" ht="12.75">
      <c r="A691" s="21"/>
    </row>
    <row r="692" ht="12.75">
      <c r="A692" s="21"/>
    </row>
    <row r="693" ht="12.75">
      <c r="A693" s="21"/>
    </row>
    <row r="694" ht="12.75">
      <c r="A694" s="21"/>
    </row>
    <row r="695" ht="12.75">
      <c r="A695" s="21"/>
    </row>
    <row r="696" ht="12.75">
      <c r="A696" s="21"/>
    </row>
    <row r="697" ht="12.75">
      <c r="A697" s="21"/>
    </row>
    <row r="698" ht="12.75">
      <c r="A698" s="21"/>
    </row>
    <row r="699" ht="12.75">
      <c r="A699" s="21"/>
    </row>
    <row r="700" ht="12.75">
      <c r="A700" s="21"/>
    </row>
    <row r="701" ht="12.75">
      <c r="A701" s="21"/>
    </row>
    <row r="702" ht="12.75">
      <c r="A702" s="21"/>
    </row>
    <row r="703" ht="12.75">
      <c r="A703" s="21"/>
    </row>
    <row r="704" ht="12.75">
      <c r="A704" s="21"/>
    </row>
    <row r="705" ht="12.75">
      <c r="A705" s="21"/>
    </row>
    <row r="706" ht="12.75">
      <c r="A706" s="21"/>
    </row>
    <row r="707" ht="12.75">
      <c r="A707" s="21"/>
    </row>
    <row r="708" ht="12.75">
      <c r="A708" s="21"/>
    </row>
    <row r="709" ht="12.75">
      <c r="A709" s="21"/>
    </row>
    <row r="710" ht="12.75">
      <c r="A710" s="21"/>
    </row>
    <row r="711" ht="12.75">
      <c r="A711" s="21"/>
    </row>
    <row r="712" ht="12.75">
      <c r="A712" s="21"/>
    </row>
    <row r="713" ht="12.75">
      <c r="A713" s="21"/>
    </row>
    <row r="714" ht="12.75">
      <c r="A714" s="21"/>
    </row>
    <row r="715" ht="12.75">
      <c r="A715" s="21"/>
    </row>
    <row r="716" ht="12.75">
      <c r="A716" s="21"/>
    </row>
    <row r="717" ht="12.75">
      <c r="A717" s="21"/>
    </row>
    <row r="718" ht="12.75">
      <c r="A718" s="21"/>
    </row>
    <row r="719" ht="12.75">
      <c r="A719" s="21"/>
    </row>
    <row r="720" ht="12.75">
      <c r="A720" s="21"/>
    </row>
    <row r="721" ht="12.75">
      <c r="A721" s="21"/>
    </row>
    <row r="722" ht="12.75">
      <c r="A722" s="21"/>
    </row>
    <row r="723" ht="12.75">
      <c r="A723" s="21"/>
    </row>
    <row r="724" ht="12.75">
      <c r="A724" s="21"/>
    </row>
    <row r="725" ht="12.75">
      <c r="A725" s="21"/>
    </row>
    <row r="726" ht="12.75">
      <c r="A726" s="21"/>
    </row>
    <row r="727" ht="12.75">
      <c r="A727" s="21"/>
    </row>
    <row r="728" ht="12.75">
      <c r="A728" s="21"/>
    </row>
    <row r="729" ht="12.75">
      <c r="A729" s="21"/>
    </row>
    <row r="730" ht="12.75">
      <c r="A730" s="21"/>
    </row>
    <row r="731" ht="12.75">
      <c r="A731" s="21"/>
    </row>
    <row r="732" ht="12.75">
      <c r="A732" s="21"/>
    </row>
    <row r="733" ht="12.75">
      <c r="A733" s="21"/>
    </row>
    <row r="734" ht="12.75">
      <c r="A734" s="21"/>
    </row>
    <row r="735" ht="12.75">
      <c r="A735" s="21"/>
    </row>
    <row r="736" ht="12.75">
      <c r="A736" s="21"/>
    </row>
    <row r="737" ht="12.75">
      <c r="A737" s="21"/>
    </row>
    <row r="738" ht="12.75">
      <c r="A738" s="21"/>
    </row>
    <row r="739" ht="12.75">
      <c r="A739" s="21"/>
    </row>
    <row r="740" ht="12.75">
      <c r="A740" s="21"/>
    </row>
    <row r="741" ht="12.75">
      <c r="A741" s="21"/>
    </row>
    <row r="742" ht="12.75">
      <c r="A742" s="21"/>
    </row>
    <row r="743" ht="12.75">
      <c r="A743" s="21"/>
    </row>
    <row r="744" ht="12.75">
      <c r="A744" s="21"/>
    </row>
    <row r="745" ht="12.75">
      <c r="A745" s="21"/>
    </row>
    <row r="746" ht="12.75">
      <c r="A746" s="21"/>
    </row>
    <row r="747" ht="12.75">
      <c r="A747" s="21"/>
    </row>
    <row r="748" ht="12.75">
      <c r="A748" s="21"/>
    </row>
    <row r="749" ht="12.75">
      <c r="A749" s="21"/>
    </row>
    <row r="750" ht="12.75">
      <c r="A750" s="21"/>
    </row>
    <row r="751" ht="12.75">
      <c r="A751" s="21"/>
    </row>
    <row r="752" ht="12.75">
      <c r="A752" s="21"/>
    </row>
    <row r="753" ht="12.75">
      <c r="A753" s="21"/>
    </row>
    <row r="754" ht="12.75">
      <c r="A754" s="21"/>
    </row>
    <row r="755" ht="12.75">
      <c r="A755" s="21"/>
    </row>
    <row r="756" ht="12.75">
      <c r="A756" s="21"/>
    </row>
    <row r="757" ht="12.75">
      <c r="A757" s="21"/>
    </row>
    <row r="758" ht="12.75">
      <c r="A758" s="21"/>
    </row>
    <row r="759" ht="12.75">
      <c r="A759" s="21"/>
    </row>
    <row r="760" ht="12.75">
      <c r="A760" s="21"/>
    </row>
    <row r="761" ht="12.75">
      <c r="A761" s="21"/>
    </row>
    <row r="762" ht="12.75">
      <c r="A762" s="21"/>
    </row>
    <row r="763" ht="12.75">
      <c r="A763" s="21"/>
    </row>
    <row r="764" ht="12.75">
      <c r="A764" s="21"/>
    </row>
    <row r="765" ht="12.75">
      <c r="A765" s="21"/>
    </row>
    <row r="766" ht="12.75">
      <c r="A766" s="21"/>
    </row>
    <row r="767" ht="12.75">
      <c r="A767" s="21"/>
    </row>
    <row r="768" ht="12.75">
      <c r="A768" s="21"/>
    </row>
    <row r="769" ht="12.75">
      <c r="A769" s="21"/>
    </row>
    <row r="770" ht="12.75">
      <c r="A770" s="21"/>
    </row>
    <row r="771" ht="12.75">
      <c r="A771" s="21"/>
    </row>
    <row r="772" ht="12.75">
      <c r="A772" s="21"/>
    </row>
    <row r="773" ht="12.75">
      <c r="A773" s="21"/>
    </row>
    <row r="774" ht="12.75">
      <c r="A774" s="21"/>
    </row>
    <row r="775" ht="12.75">
      <c r="A775" s="21"/>
    </row>
    <row r="776" ht="12.75">
      <c r="A776" s="21"/>
    </row>
    <row r="777" ht="12.75">
      <c r="A777" s="21"/>
    </row>
    <row r="778" ht="12.75">
      <c r="A778" s="21"/>
    </row>
    <row r="779" ht="12.75">
      <c r="A779" s="21"/>
    </row>
    <row r="780" ht="12.75">
      <c r="A780" s="21"/>
    </row>
    <row r="781" ht="12.75">
      <c r="A781" s="21"/>
    </row>
    <row r="782" ht="12.75">
      <c r="A782" s="21"/>
    </row>
    <row r="783" ht="12.75">
      <c r="A783" s="21"/>
    </row>
    <row r="784" ht="12.75">
      <c r="A784" s="21"/>
    </row>
    <row r="785" ht="12.75">
      <c r="A785" s="21"/>
    </row>
    <row r="786" ht="12.75">
      <c r="A786" s="21"/>
    </row>
    <row r="787" ht="12.75">
      <c r="A787" s="21"/>
    </row>
    <row r="788" ht="12.75">
      <c r="A788" s="21"/>
    </row>
    <row r="789" ht="12.75">
      <c r="A789" s="21"/>
    </row>
    <row r="790" ht="12.75">
      <c r="A790" s="21"/>
    </row>
    <row r="791" ht="12.75">
      <c r="A791" s="21"/>
    </row>
    <row r="792" ht="12.75">
      <c r="A792" s="21"/>
    </row>
    <row r="793" ht="12.75">
      <c r="A793" s="21"/>
    </row>
    <row r="794" ht="12.75">
      <c r="A794" s="21"/>
    </row>
    <row r="795" ht="12.75">
      <c r="A795" s="21"/>
    </row>
    <row r="796" ht="12.75">
      <c r="A796" s="21"/>
    </row>
    <row r="797" ht="12.75">
      <c r="A797" s="21"/>
    </row>
    <row r="798" ht="12.75">
      <c r="A798" s="21"/>
    </row>
    <row r="799" ht="12.75">
      <c r="A799" s="21"/>
    </row>
    <row r="800" ht="12.75">
      <c r="A800" s="21"/>
    </row>
    <row r="801" ht="12.75">
      <c r="A801" s="21"/>
    </row>
    <row r="802" ht="12.75">
      <c r="A802" s="21"/>
    </row>
    <row r="803" ht="12.75">
      <c r="A803" s="21"/>
    </row>
    <row r="804" ht="12.75">
      <c r="A804" s="21"/>
    </row>
    <row r="805" ht="12.75">
      <c r="A805" s="21"/>
    </row>
    <row r="806" ht="12.75">
      <c r="A806" s="21"/>
    </row>
    <row r="807" ht="12.75">
      <c r="A807" s="21"/>
    </row>
    <row r="808" ht="12.75">
      <c r="A808" s="21"/>
    </row>
    <row r="809" ht="12.75">
      <c r="A809" s="21"/>
    </row>
    <row r="810" ht="12.75">
      <c r="A810" s="21"/>
    </row>
    <row r="811" ht="12.75">
      <c r="A811" s="21"/>
    </row>
    <row r="812" ht="12.75">
      <c r="A812" s="21"/>
    </row>
    <row r="813" ht="12.75">
      <c r="A813" s="21"/>
    </row>
    <row r="814" ht="12.75">
      <c r="A814" s="21"/>
    </row>
    <row r="815" ht="12.75">
      <c r="A815" s="21"/>
    </row>
    <row r="816" ht="12.75">
      <c r="A816" s="21"/>
    </row>
    <row r="817" ht="12.75">
      <c r="A817" s="21"/>
    </row>
    <row r="818" ht="12.75">
      <c r="A818" s="21"/>
    </row>
    <row r="819" ht="12.75">
      <c r="A819" s="21"/>
    </row>
    <row r="820" ht="12.75">
      <c r="A820" s="21"/>
    </row>
    <row r="821" ht="12.75">
      <c r="A821" s="21"/>
    </row>
    <row r="822" ht="12.75">
      <c r="A822" s="21"/>
    </row>
    <row r="823" ht="12.75">
      <c r="A823" s="21"/>
    </row>
    <row r="824" ht="12.75">
      <c r="A824" s="21"/>
    </row>
    <row r="825" ht="12.75">
      <c r="A825" s="21"/>
    </row>
    <row r="826" ht="12.75">
      <c r="A826" s="21"/>
    </row>
    <row r="827" ht="12.75">
      <c r="A827" s="21"/>
    </row>
    <row r="828" ht="12.75">
      <c r="A828" s="21"/>
    </row>
    <row r="829" ht="12.75">
      <c r="A829" s="21"/>
    </row>
    <row r="830" ht="12.75">
      <c r="A830" s="21"/>
    </row>
    <row r="831" ht="12.75">
      <c r="A831" s="21"/>
    </row>
    <row r="832" ht="12.75">
      <c r="A832" s="21"/>
    </row>
    <row r="833" ht="12.75">
      <c r="A833" s="21"/>
    </row>
    <row r="834" ht="12.75">
      <c r="A834" s="21"/>
    </row>
    <row r="835" ht="12.75">
      <c r="A835" s="21"/>
    </row>
    <row r="836" ht="12.75">
      <c r="A836" s="21"/>
    </row>
    <row r="837" ht="12.75">
      <c r="A837" s="21"/>
    </row>
    <row r="838" ht="12.75">
      <c r="A838" s="21"/>
    </row>
    <row r="839" ht="12.75">
      <c r="A839" s="21"/>
    </row>
    <row r="840" ht="12.75">
      <c r="A840" s="21"/>
    </row>
    <row r="841" ht="12.75">
      <c r="A841" s="21"/>
    </row>
    <row r="842" ht="12.75">
      <c r="A842" s="21"/>
    </row>
    <row r="843" ht="12.75">
      <c r="A843" s="21"/>
    </row>
    <row r="844" ht="12.75">
      <c r="A844" s="21"/>
    </row>
    <row r="845" ht="12.75">
      <c r="A845" s="21"/>
    </row>
    <row r="846" ht="12.75">
      <c r="A846" s="21"/>
    </row>
    <row r="847" ht="12.75">
      <c r="A847" s="21"/>
    </row>
    <row r="848" ht="12.75">
      <c r="A848" s="21"/>
    </row>
    <row r="849" ht="12.75">
      <c r="A849" s="21"/>
    </row>
    <row r="850" ht="12.75">
      <c r="A850" s="21"/>
    </row>
    <row r="851" ht="12.75">
      <c r="A851" s="21"/>
    </row>
    <row r="852" ht="12.75">
      <c r="A852" s="21"/>
    </row>
    <row r="853" ht="12.75">
      <c r="A853" s="21"/>
    </row>
    <row r="854" ht="12.75">
      <c r="A854" s="21"/>
    </row>
    <row r="855" ht="12.75">
      <c r="A855" s="21"/>
    </row>
    <row r="856" ht="12.75">
      <c r="A856" s="21"/>
    </row>
    <row r="857" ht="12.75">
      <c r="A857" s="21"/>
    </row>
    <row r="858" ht="12.75">
      <c r="A858" s="21"/>
    </row>
    <row r="859" ht="12.75">
      <c r="A859" s="21"/>
    </row>
    <row r="860" ht="12.75">
      <c r="A860" s="21"/>
    </row>
    <row r="861" ht="12.75">
      <c r="A861" s="21"/>
    </row>
    <row r="862" ht="12.75">
      <c r="A862" s="21"/>
    </row>
    <row r="863" ht="12.75">
      <c r="A863" s="21"/>
    </row>
    <row r="864" ht="12.75">
      <c r="A864" s="21"/>
    </row>
    <row r="865" ht="12.75">
      <c r="A865" s="21"/>
    </row>
    <row r="866" ht="12.75">
      <c r="A866" s="21"/>
    </row>
    <row r="867" ht="12.75">
      <c r="A867" s="21"/>
    </row>
    <row r="868" ht="12.75">
      <c r="A868" s="21"/>
    </row>
    <row r="869" ht="12.75">
      <c r="A869" s="21"/>
    </row>
    <row r="870" ht="12.75">
      <c r="A870" s="21"/>
    </row>
    <row r="871" ht="12.75">
      <c r="A871" s="21"/>
    </row>
    <row r="872" ht="12.75">
      <c r="A872" s="21"/>
    </row>
    <row r="873" ht="12.75">
      <c r="A873" s="21"/>
    </row>
    <row r="874" ht="12.75">
      <c r="A874" s="21"/>
    </row>
    <row r="875" ht="12.75">
      <c r="A875" s="21"/>
    </row>
    <row r="876" ht="12.75">
      <c r="A876" s="21"/>
    </row>
    <row r="877" ht="12.75">
      <c r="A877" s="21"/>
    </row>
    <row r="878" ht="12.75">
      <c r="A878" s="21"/>
    </row>
    <row r="879" ht="12.75">
      <c r="A879" s="21"/>
    </row>
    <row r="880" ht="12.75">
      <c r="A880" s="21"/>
    </row>
    <row r="881" ht="12.75">
      <c r="A881" s="21"/>
    </row>
    <row r="882" ht="12.75">
      <c r="A882" s="21"/>
    </row>
    <row r="883" ht="12.75">
      <c r="A883" s="21"/>
    </row>
    <row r="884" ht="12.75">
      <c r="A884" s="21"/>
    </row>
    <row r="885" ht="12.75">
      <c r="A885" s="21"/>
    </row>
    <row r="886" ht="12.75">
      <c r="A886" s="21"/>
    </row>
    <row r="887" ht="12.75">
      <c r="A887" s="21"/>
    </row>
    <row r="888" ht="12.75">
      <c r="A888" s="21"/>
    </row>
    <row r="889" ht="12.75">
      <c r="A889" s="21"/>
    </row>
    <row r="890" ht="12.75">
      <c r="A890" s="21"/>
    </row>
    <row r="891" ht="12.75">
      <c r="A891" s="21"/>
    </row>
    <row r="892" ht="12.75">
      <c r="A892" s="21"/>
    </row>
    <row r="893" ht="12.75">
      <c r="A893" s="21"/>
    </row>
    <row r="894" ht="12.75">
      <c r="A894" s="21"/>
    </row>
    <row r="895" ht="12.75">
      <c r="A895" s="21"/>
    </row>
    <row r="896" ht="12.75">
      <c r="A896" s="21"/>
    </row>
    <row r="897" ht="12.75">
      <c r="A897" s="21"/>
    </row>
    <row r="898" ht="12.75">
      <c r="A898" s="21"/>
    </row>
    <row r="899" ht="12.75">
      <c r="A899" s="21"/>
    </row>
    <row r="900" ht="12.75">
      <c r="A900" s="21"/>
    </row>
    <row r="901" ht="12.75">
      <c r="A901" s="21"/>
    </row>
    <row r="902" ht="12.75">
      <c r="A902" s="21"/>
    </row>
    <row r="903" ht="12.75">
      <c r="A903" s="21"/>
    </row>
    <row r="904" ht="12.75">
      <c r="A904" s="21"/>
    </row>
    <row r="905" ht="12.75">
      <c r="A905" s="21"/>
    </row>
    <row r="906" ht="12.75">
      <c r="A906" s="21"/>
    </row>
    <row r="907" ht="12.75">
      <c r="A907" s="21"/>
    </row>
    <row r="908" ht="12.75">
      <c r="A908" s="21"/>
    </row>
    <row r="909" ht="12.75">
      <c r="A909" s="21"/>
    </row>
    <row r="910" ht="12.75">
      <c r="A910" s="21"/>
    </row>
    <row r="911" ht="12.75">
      <c r="A911" s="21"/>
    </row>
    <row r="912" ht="12.75">
      <c r="A912" s="21"/>
    </row>
    <row r="913" ht="12.75">
      <c r="A913" s="21"/>
    </row>
    <row r="914" ht="12.75">
      <c r="A914" s="21"/>
    </row>
    <row r="915" ht="12.75">
      <c r="A915" s="21"/>
    </row>
    <row r="916" ht="12.75">
      <c r="A916" s="21"/>
    </row>
    <row r="917" ht="12.75">
      <c r="A917" s="21"/>
    </row>
    <row r="918" ht="12.75">
      <c r="A918" s="21"/>
    </row>
    <row r="919" ht="12.75">
      <c r="A919" s="21"/>
    </row>
    <row r="920" ht="12.75">
      <c r="A920" s="21"/>
    </row>
    <row r="921" ht="12.75">
      <c r="A921" s="21"/>
    </row>
    <row r="922" ht="12.75">
      <c r="A922" s="21"/>
    </row>
    <row r="923" ht="12.75">
      <c r="A923" s="21"/>
    </row>
    <row r="924" ht="12.75">
      <c r="A924" s="21"/>
    </row>
    <row r="925" ht="12.75">
      <c r="A925" s="21"/>
    </row>
    <row r="926" ht="12.75">
      <c r="A926" s="21"/>
    </row>
    <row r="927" ht="12.75">
      <c r="A927" s="21"/>
    </row>
    <row r="928" ht="12.75">
      <c r="A928" s="21"/>
    </row>
    <row r="929" ht="12.75">
      <c r="A929" s="21"/>
    </row>
    <row r="930" ht="12.75">
      <c r="A930" s="21"/>
    </row>
    <row r="931" ht="12.75">
      <c r="A931" s="21"/>
    </row>
    <row r="932" ht="12.75">
      <c r="A932" s="21"/>
    </row>
    <row r="933" ht="12.75">
      <c r="A933" s="21"/>
    </row>
    <row r="934" ht="12.75">
      <c r="A934" s="21"/>
    </row>
    <row r="935" ht="12.75">
      <c r="A935" s="21"/>
    </row>
    <row r="936" ht="12.75">
      <c r="A936" s="21"/>
    </row>
    <row r="937" ht="12.75">
      <c r="A937" s="21"/>
    </row>
    <row r="938" ht="12.75">
      <c r="A938" s="21"/>
    </row>
    <row r="939" ht="12.75">
      <c r="A939" s="21"/>
    </row>
    <row r="940" ht="12.75">
      <c r="A940" s="21"/>
    </row>
    <row r="941" ht="12.75">
      <c r="A941" s="21"/>
    </row>
    <row r="942" ht="12.75">
      <c r="A942" s="21"/>
    </row>
    <row r="943" ht="12.75">
      <c r="A943" s="21"/>
    </row>
    <row r="944" ht="12.75">
      <c r="A944" s="21"/>
    </row>
    <row r="945" ht="12.75">
      <c r="A945" s="21"/>
    </row>
    <row r="946" ht="12.75">
      <c r="A946" s="21"/>
    </row>
    <row r="947" ht="12.75">
      <c r="A947" s="21"/>
    </row>
    <row r="948" ht="12.75">
      <c r="A948" s="21"/>
    </row>
    <row r="949" ht="12.75">
      <c r="A949" s="21"/>
    </row>
    <row r="950" ht="12.75">
      <c r="A950" s="21"/>
    </row>
    <row r="951" ht="12.75">
      <c r="A951" s="21"/>
    </row>
    <row r="952" ht="12.75">
      <c r="A952" s="21"/>
    </row>
    <row r="953" ht="12.75">
      <c r="A953" s="21"/>
    </row>
    <row r="954" ht="12.75">
      <c r="A954" s="21"/>
    </row>
    <row r="955" ht="12.75">
      <c r="A955" s="21"/>
    </row>
    <row r="956" ht="12.75">
      <c r="A956" s="21"/>
    </row>
    <row r="957" ht="12.75">
      <c r="A957" s="21"/>
    </row>
    <row r="958" ht="12.75">
      <c r="A958" s="21"/>
    </row>
    <row r="959" ht="12.75">
      <c r="A959" s="21"/>
    </row>
    <row r="960" ht="12.75">
      <c r="A960" s="21"/>
    </row>
    <row r="961" ht="12.75">
      <c r="A961" s="21"/>
    </row>
    <row r="962" ht="12.75">
      <c r="A962" s="21"/>
    </row>
    <row r="963" ht="12.75">
      <c r="A963" s="21"/>
    </row>
    <row r="964" ht="12.75">
      <c r="A964" s="21"/>
    </row>
    <row r="965" ht="12.75">
      <c r="A965" s="21"/>
    </row>
    <row r="966" ht="12.75">
      <c r="A966" s="21"/>
    </row>
    <row r="967" ht="12.75">
      <c r="A967" s="21"/>
    </row>
    <row r="968" ht="12.75">
      <c r="A968" s="21"/>
    </row>
    <row r="969" ht="12.75">
      <c r="A969" s="21"/>
    </row>
    <row r="970" ht="12.75">
      <c r="A970" s="21"/>
    </row>
    <row r="971" ht="12.75">
      <c r="A971" s="21"/>
    </row>
    <row r="972" ht="12.75">
      <c r="A972" s="21"/>
    </row>
    <row r="973" ht="12.75">
      <c r="A973" s="21"/>
    </row>
    <row r="974" ht="12.75">
      <c r="A974" s="21"/>
    </row>
    <row r="975" ht="12.75">
      <c r="A975" s="21"/>
    </row>
    <row r="976" ht="12.75">
      <c r="A976" s="21"/>
    </row>
    <row r="977" ht="12.75">
      <c r="A977" s="21"/>
    </row>
    <row r="978" ht="12.75">
      <c r="A978" s="21"/>
    </row>
    <row r="979" ht="12.75">
      <c r="A979" s="21"/>
    </row>
    <row r="980" ht="12.75">
      <c r="A980" s="21"/>
    </row>
    <row r="981" ht="12.75">
      <c r="A981" s="21"/>
    </row>
    <row r="982" ht="12.75">
      <c r="A982" s="21"/>
    </row>
    <row r="983" ht="12.75">
      <c r="A983" s="21"/>
    </row>
    <row r="984" ht="12.75">
      <c r="A984" s="21"/>
    </row>
    <row r="985" ht="12.75">
      <c r="A985" s="21"/>
    </row>
    <row r="986" ht="12.75">
      <c r="A986" s="21"/>
    </row>
    <row r="987" ht="12.75">
      <c r="A987" s="21"/>
    </row>
    <row r="988" ht="12.75">
      <c r="A988" s="21"/>
    </row>
    <row r="989" ht="12.75">
      <c r="A989" s="21"/>
    </row>
    <row r="990" ht="12.75">
      <c r="A990" s="21"/>
    </row>
    <row r="991" ht="12.75">
      <c r="A991" s="21"/>
    </row>
    <row r="992" ht="12.75">
      <c r="A992" s="21"/>
    </row>
    <row r="993" ht="12.75">
      <c r="A993" s="21"/>
    </row>
    <row r="994" ht="12.75">
      <c r="A994" s="21"/>
    </row>
    <row r="995" ht="12.75">
      <c r="A995" s="21"/>
    </row>
    <row r="996" ht="12.75">
      <c r="A996" s="21"/>
    </row>
    <row r="997" ht="12.75">
      <c r="A997" s="21"/>
    </row>
    <row r="998" ht="12.75">
      <c r="A998" s="21"/>
    </row>
    <row r="999" ht="12.75">
      <c r="A999" s="21"/>
    </row>
    <row r="1000" ht="12.75">
      <c r="A1000" s="21"/>
    </row>
    <row r="1001" ht="12.75">
      <c r="A1001" s="21"/>
    </row>
    <row r="1002" ht="12.75">
      <c r="A1002" s="21"/>
    </row>
    <row r="1003" ht="12.75">
      <c r="A1003" s="21"/>
    </row>
    <row r="1004" ht="12.75">
      <c r="A1004" s="21"/>
    </row>
    <row r="1005" ht="12.75">
      <c r="A1005" s="21"/>
    </row>
    <row r="1006" ht="12.75">
      <c r="A1006" s="21"/>
    </row>
    <row r="1007" ht="12.75">
      <c r="A1007" s="21"/>
    </row>
    <row r="1008" ht="12.75">
      <c r="A1008" s="21"/>
    </row>
    <row r="1009" ht="12.75">
      <c r="A1009" s="21"/>
    </row>
    <row r="1010" ht="12.75">
      <c r="A1010" s="21"/>
    </row>
    <row r="1011" ht="12.75">
      <c r="A1011" s="21"/>
    </row>
    <row r="1012" ht="12.75">
      <c r="A1012" s="21"/>
    </row>
    <row r="1013" ht="12.75">
      <c r="A1013" s="21"/>
    </row>
    <row r="1014" ht="12.75">
      <c r="A1014" s="21"/>
    </row>
    <row r="1015" ht="12.75">
      <c r="A1015" s="21"/>
    </row>
    <row r="1016" ht="12.75">
      <c r="A1016" s="21"/>
    </row>
    <row r="1017" ht="12.75">
      <c r="A1017" s="21"/>
    </row>
    <row r="1018" ht="12.75">
      <c r="A1018" s="21"/>
    </row>
    <row r="1019" ht="12.75">
      <c r="A1019" s="21"/>
    </row>
    <row r="1020" ht="12.75">
      <c r="A1020" s="21"/>
    </row>
    <row r="1021" ht="12.75">
      <c r="A1021" s="21"/>
    </row>
    <row r="1022" ht="12.75">
      <c r="A1022" s="21"/>
    </row>
    <row r="1023" ht="12.75">
      <c r="A1023" s="21"/>
    </row>
    <row r="1024" ht="12.75">
      <c r="A1024" s="21"/>
    </row>
    <row r="1025" ht="12.75">
      <c r="A1025" s="21"/>
    </row>
    <row r="1026" ht="12.75">
      <c r="A1026" s="21"/>
    </row>
    <row r="1027" ht="12.75">
      <c r="A1027" s="21"/>
    </row>
    <row r="1028" ht="12.75">
      <c r="A1028" s="21"/>
    </row>
    <row r="1029" ht="12.75">
      <c r="A1029" s="21"/>
    </row>
    <row r="1030" ht="12.75">
      <c r="A1030" s="21"/>
    </row>
    <row r="1031" ht="12.75">
      <c r="A1031" s="21"/>
    </row>
    <row r="1032" ht="12.75">
      <c r="A1032" s="21"/>
    </row>
    <row r="1033" ht="12.75">
      <c r="A1033" s="21"/>
    </row>
    <row r="1034" ht="12.75">
      <c r="A1034" s="21"/>
    </row>
    <row r="1035" ht="12.75">
      <c r="A1035" s="21"/>
    </row>
    <row r="1036" ht="12.75">
      <c r="A1036" s="21"/>
    </row>
    <row r="1037" ht="12.75">
      <c r="A1037" s="21"/>
    </row>
    <row r="1038" ht="12.75">
      <c r="A1038" s="21"/>
    </row>
    <row r="1039" ht="12.75">
      <c r="A1039" s="21"/>
    </row>
    <row r="1040" ht="12.75">
      <c r="A1040" s="21"/>
    </row>
    <row r="1041" ht="12.75">
      <c r="A1041" s="21"/>
    </row>
    <row r="1042" ht="12.75">
      <c r="A1042" s="21"/>
    </row>
    <row r="1043" ht="12.75">
      <c r="A1043" s="21"/>
    </row>
    <row r="1044" ht="12.75">
      <c r="A1044" s="21"/>
    </row>
    <row r="1045" ht="12.75">
      <c r="A1045" s="21"/>
    </row>
    <row r="1046" ht="12.75">
      <c r="A1046" s="21"/>
    </row>
    <row r="1047" ht="12.75">
      <c r="A1047" s="21"/>
    </row>
    <row r="1048" ht="12.75">
      <c r="A1048" s="21"/>
    </row>
    <row r="1049" ht="12.75">
      <c r="A1049" s="21"/>
    </row>
    <row r="1050" ht="12.75">
      <c r="A1050" s="21"/>
    </row>
    <row r="1051" ht="12.75">
      <c r="A1051" s="21"/>
    </row>
    <row r="1052" ht="12.75">
      <c r="A1052" s="21"/>
    </row>
    <row r="1053" ht="12.75">
      <c r="A1053" s="21"/>
    </row>
    <row r="1054" ht="12.75">
      <c r="A1054" s="21"/>
    </row>
    <row r="1055" ht="12.75">
      <c r="A1055" s="21"/>
    </row>
    <row r="1056" ht="12.75">
      <c r="A1056" s="21"/>
    </row>
    <row r="1057" ht="12.75">
      <c r="A1057" s="21"/>
    </row>
    <row r="1058" ht="12.75">
      <c r="A1058" s="21"/>
    </row>
    <row r="1059" ht="12.75">
      <c r="A1059" s="21"/>
    </row>
    <row r="1060" ht="12.75">
      <c r="A1060" s="21"/>
    </row>
    <row r="1061" ht="12.75">
      <c r="A1061" s="21"/>
    </row>
    <row r="1062" ht="12.75">
      <c r="A1062" s="21"/>
    </row>
    <row r="1063" ht="12.75">
      <c r="A1063" s="21"/>
    </row>
    <row r="1064" ht="12.75">
      <c r="A1064" s="21"/>
    </row>
    <row r="1065" ht="12.75">
      <c r="A1065" s="21"/>
    </row>
    <row r="1066" ht="12.75">
      <c r="A1066" s="21"/>
    </row>
    <row r="1067" ht="12.75">
      <c r="A1067" s="21"/>
    </row>
    <row r="1068" ht="12.75">
      <c r="A1068" s="21"/>
    </row>
    <row r="1069" ht="12.75">
      <c r="A1069" s="21"/>
    </row>
    <row r="1070" ht="12.75">
      <c r="A1070" s="21"/>
    </row>
    <row r="1071" ht="12.75">
      <c r="A1071" s="21"/>
    </row>
    <row r="1072" ht="12.75">
      <c r="A1072" s="21"/>
    </row>
    <row r="1073" ht="12.75">
      <c r="A1073" s="21"/>
    </row>
    <row r="1074" ht="12.75">
      <c r="A1074" s="21"/>
    </row>
    <row r="1075" ht="12.75">
      <c r="A1075" s="21"/>
    </row>
    <row r="1076" ht="12.75">
      <c r="A1076" s="21"/>
    </row>
    <row r="1077" ht="12.75">
      <c r="A1077" s="21"/>
    </row>
    <row r="1078" ht="12.75">
      <c r="A1078" s="21"/>
    </row>
    <row r="1079" ht="12.75">
      <c r="A1079" s="21"/>
    </row>
    <row r="1080" ht="12.75">
      <c r="A1080" s="21"/>
    </row>
    <row r="1081" ht="12.75">
      <c r="A1081" s="21"/>
    </row>
    <row r="1082" ht="12.75">
      <c r="A1082" s="21"/>
    </row>
    <row r="1083" ht="12.75">
      <c r="A1083" s="21"/>
    </row>
    <row r="1084" ht="12.75">
      <c r="A1084" s="21"/>
    </row>
    <row r="1085" ht="12.75">
      <c r="A1085" s="21"/>
    </row>
    <row r="1086" ht="12.75">
      <c r="A1086" s="21"/>
    </row>
    <row r="1087" ht="12.75">
      <c r="A1087" s="21"/>
    </row>
    <row r="1088" ht="12.75">
      <c r="A1088" s="21"/>
    </row>
    <row r="1089" ht="12.75">
      <c r="A1089" s="21"/>
    </row>
    <row r="1090" ht="12.75">
      <c r="A1090" s="21"/>
    </row>
    <row r="1091" ht="12.75">
      <c r="A1091" s="21"/>
    </row>
    <row r="1092" ht="12.75">
      <c r="A1092" s="21"/>
    </row>
    <row r="1093" ht="12.75">
      <c r="A1093" s="21"/>
    </row>
    <row r="1094" ht="12.75">
      <c r="A1094" s="21"/>
    </row>
    <row r="1095" ht="12.75">
      <c r="A1095" s="21"/>
    </row>
    <row r="1096" ht="12.75">
      <c r="A1096" s="21"/>
    </row>
    <row r="1097" ht="12.75">
      <c r="A1097" s="21"/>
    </row>
    <row r="1098" ht="12.75">
      <c r="A1098" s="21"/>
    </row>
    <row r="1099" ht="12.75">
      <c r="A1099" s="21"/>
    </row>
    <row r="1100" ht="12.75">
      <c r="A1100" s="21"/>
    </row>
    <row r="1101" ht="12.75">
      <c r="A1101" s="21"/>
    </row>
    <row r="1102" ht="12.75">
      <c r="A1102" s="21"/>
    </row>
    <row r="1103" ht="12.75">
      <c r="A1103" s="21"/>
    </row>
    <row r="1104" ht="12.75">
      <c r="A1104" s="21"/>
    </row>
    <row r="1105" ht="12.75">
      <c r="A1105" s="21"/>
    </row>
    <row r="1106" ht="12.75">
      <c r="A1106" s="21"/>
    </row>
    <row r="1107" ht="12.75">
      <c r="A1107" s="21"/>
    </row>
    <row r="1108" ht="12.75">
      <c r="A1108" s="21"/>
    </row>
    <row r="1109" ht="12.75">
      <c r="A1109" s="21"/>
    </row>
    <row r="1110" ht="12.75">
      <c r="A1110" s="21"/>
    </row>
    <row r="1111" ht="12.75">
      <c r="A1111" s="21"/>
    </row>
    <row r="1112" ht="12.75">
      <c r="A1112" s="21"/>
    </row>
    <row r="1113" ht="12.75">
      <c r="A1113" s="21"/>
    </row>
    <row r="1114" ht="12.75">
      <c r="A1114" s="21"/>
    </row>
    <row r="1115" ht="12.75">
      <c r="A1115" s="21"/>
    </row>
    <row r="1116" ht="12.75">
      <c r="A1116" s="21"/>
    </row>
    <row r="1117" ht="12.75">
      <c r="A1117" s="21"/>
    </row>
    <row r="1118" ht="12.75">
      <c r="A1118" s="21"/>
    </row>
    <row r="1119" ht="12.75">
      <c r="A1119" s="21"/>
    </row>
    <row r="1120" ht="12.75">
      <c r="A1120" s="21"/>
    </row>
    <row r="1121" ht="12.75">
      <c r="A1121" s="21"/>
    </row>
    <row r="1122" ht="12.75">
      <c r="A1122" s="21"/>
    </row>
    <row r="1123" ht="12.75">
      <c r="A1123" s="21"/>
    </row>
    <row r="1124" ht="12.75">
      <c r="A1124" s="21"/>
    </row>
    <row r="1125" ht="12.75">
      <c r="A1125" s="21"/>
    </row>
    <row r="1126" ht="12.75">
      <c r="A1126" s="21"/>
    </row>
    <row r="1127" ht="12.75">
      <c r="A1127" s="21"/>
    </row>
    <row r="1128" ht="12.75">
      <c r="A1128" s="21"/>
    </row>
    <row r="1129" ht="12.75">
      <c r="A1129" s="21"/>
    </row>
    <row r="1130" ht="12.75">
      <c r="A1130" s="21"/>
    </row>
    <row r="1131" ht="12.75">
      <c r="A1131" s="21"/>
    </row>
    <row r="1132" ht="12.75">
      <c r="A1132" s="21"/>
    </row>
    <row r="1133" ht="12.75">
      <c r="A1133" s="21"/>
    </row>
    <row r="1134" ht="12.75">
      <c r="A1134" s="21"/>
    </row>
    <row r="1135" ht="12.75">
      <c r="A1135" s="21"/>
    </row>
    <row r="1136" ht="12.75">
      <c r="A1136" s="21"/>
    </row>
    <row r="1137" ht="12.75">
      <c r="A1137" s="21"/>
    </row>
    <row r="1138" ht="12.75">
      <c r="A1138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140625" defaultRowHeight="12.75"/>
  <sheetData>
    <row r="1" spans="1:2" ht="12.75">
      <c r="A1" s="1">
        <f>A3*A4*A5+A6*A7</f>
        <v>0.12313451491850336</v>
      </c>
      <c r="B1" t="s">
        <v>0</v>
      </c>
    </row>
    <row r="3" spans="1:6" ht="12.75">
      <c r="A3" s="1">
        <f>D3/(D3+F3)</f>
        <v>0.03560397375788165</v>
      </c>
      <c r="B3" s="11" t="s">
        <v>1</v>
      </c>
      <c r="C3" t="s">
        <v>7</v>
      </c>
      <c r="D3">
        <f>(435.9+5.4)*0.956</f>
        <v>421.8827999999999</v>
      </c>
      <c r="E3" t="s">
        <v>8</v>
      </c>
      <c r="F3">
        <f>271.5*42.09</f>
        <v>11427.435000000001</v>
      </c>
    </row>
    <row r="4" spans="1:2" ht="12.75">
      <c r="A4" s="4">
        <f>'YTM on bond'!B12</f>
        <v>0.0716744789596269</v>
      </c>
      <c r="B4" s="11" t="s">
        <v>2</v>
      </c>
    </row>
    <row r="5" spans="1:4" ht="12.75">
      <c r="A5">
        <f>1-D5</f>
        <v>0.6150176950300046</v>
      </c>
      <c r="B5" s="11" t="s">
        <v>3</v>
      </c>
      <c r="C5" t="s">
        <v>6</v>
      </c>
      <c r="D5">
        <f>250.2/649.9</f>
        <v>0.38498230496999536</v>
      </c>
    </row>
    <row r="6" spans="1:2" ht="12.75">
      <c r="A6" s="2">
        <f>1-A3</f>
        <v>0.9643960262421184</v>
      </c>
      <c r="B6" s="11" t="s">
        <v>4</v>
      </c>
    </row>
    <row r="7" spans="1:8" ht="12.75">
      <c r="A7">
        <f>D7+(F7*H7)</f>
        <v>0.12605304278523613</v>
      </c>
      <c r="B7" s="11" t="s">
        <v>5</v>
      </c>
      <c r="C7" t="s">
        <v>29</v>
      </c>
      <c r="D7" s="9">
        <v>0.0574</v>
      </c>
      <c r="E7" t="s">
        <v>30</v>
      </c>
      <c r="F7">
        <f>NKE!I238</f>
        <v>0.9153739038031485</v>
      </c>
      <c r="G7" t="s">
        <v>31</v>
      </c>
      <c r="H7" s="8">
        <v>0.075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2"/>
  <sheetViews>
    <sheetView workbookViewId="0" topLeftCell="A1">
      <selection activeCell="B11" sqref="B11"/>
    </sheetView>
  </sheetViews>
  <sheetFormatPr defaultColWidth="9.140625" defaultRowHeight="12.75"/>
  <sheetData>
    <row r="1" spans="1:2" ht="12.75">
      <c r="A1" s="10">
        <v>1000</v>
      </c>
      <c r="B1" t="s">
        <v>19</v>
      </c>
    </row>
    <row r="2" spans="1:2" ht="12.75">
      <c r="A2" s="4">
        <v>0.0675</v>
      </c>
      <c r="B2" t="s">
        <v>9</v>
      </c>
    </row>
    <row r="3" spans="1:2" ht="12.75">
      <c r="A3">
        <v>2</v>
      </c>
      <c r="B3" t="s">
        <v>10</v>
      </c>
    </row>
    <row r="4" spans="1:2" ht="12.75">
      <c r="A4" s="6" t="s">
        <v>16</v>
      </c>
      <c r="B4" t="s">
        <v>15</v>
      </c>
    </row>
    <row r="5" spans="1:2" ht="12.75">
      <c r="A5" s="5" t="s">
        <v>12</v>
      </c>
      <c r="B5" t="s">
        <v>11</v>
      </c>
    </row>
    <row r="6" spans="1:2" ht="12.75">
      <c r="A6">
        <v>20</v>
      </c>
      <c r="B6" t="s">
        <v>13</v>
      </c>
    </row>
    <row r="7" spans="1:2" ht="12.75">
      <c r="A7">
        <f>A6*A3</f>
        <v>40</v>
      </c>
      <c r="B7" t="s">
        <v>14</v>
      </c>
    </row>
    <row r="9" spans="1:42" ht="12.75">
      <c r="A9" t="s">
        <v>17</v>
      </c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  <c r="N9">
        <v>12</v>
      </c>
      <c r="O9">
        <v>13</v>
      </c>
      <c r="P9">
        <v>14</v>
      </c>
      <c r="Q9">
        <v>15</v>
      </c>
      <c r="R9">
        <v>16</v>
      </c>
      <c r="S9">
        <v>17</v>
      </c>
      <c r="T9">
        <v>18</v>
      </c>
      <c r="U9">
        <v>19</v>
      </c>
      <c r="V9">
        <v>20</v>
      </c>
      <c r="W9">
        <v>21</v>
      </c>
      <c r="X9">
        <v>22</v>
      </c>
      <c r="Y9">
        <v>23</v>
      </c>
      <c r="Z9">
        <v>24</v>
      </c>
      <c r="AA9">
        <v>25</v>
      </c>
      <c r="AB9">
        <v>26</v>
      </c>
      <c r="AC9">
        <v>27</v>
      </c>
      <c r="AD9">
        <v>28</v>
      </c>
      <c r="AE9">
        <v>29</v>
      </c>
      <c r="AF9">
        <v>30</v>
      </c>
      <c r="AG9">
        <v>31</v>
      </c>
      <c r="AH9">
        <v>32</v>
      </c>
      <c r="AI9">
        <v>33</v>
      </c>
      <c r="AJ9">
        <v>34</v>
      </c>
      <c r="AK9">
        <v>35</v>
      </c>
      <c r="AL9">
        <v>36</v>
      </c>
      <c r="AM9">
        <v>37</v>
      </c>
      <c r="AN9">
        <v>38</v>
      </c>
      <c r="AO9">
        <v>39</v>
      </c>
      <c r="AP9">
        <v>40</v>
      </c>
    </row>
    <row r="10" spans="1:42" ht="12.75">
      <c r="A10" t="s">
        <v>18</v>
      </c>
      <c r="B10" s="10">
        <v>-956</v>
      </c>
      <c r="C10" s="7">
        <f>$A$2/$A$3*$A$1</f>
        <v>33.75</v>
      </c>
      <c r="D10" s="7">
        <f aca="true" t="shared" si="0" ref="D10:AO10">$A$2/$A$3*$A$1</f>
        <v>33.75</v>
      </c>
      <c r="E10" s="7">
        <f t="shared" si="0"/>
        <v>33.75</v>
      </c>
      <c r="F10" s="7">
        <f t="shared" si="0"/>
        <v>33.75</v>
      </c>
      <c r="G10" s="7">
        <f t="shared" si="0"/>
        <v>33.75</v>
      </c>
      <c r="H10" s="7">
        <f t="shared" si="0"/>
        <v>33.75</v>
      </c>
      <c r="I10" s="7">
        <f t="shared" si="0"/>
        <v>33.75</v>
      </c>
      <c r="J10" s="7">
        <f t="shared" si="0"/>
        <v>33.75</v>
      </c>
      <c r="K10" s="7">
        <f t="shared" si="0"/>
        <v>33.75</v>
      </c>
      <c r="L10" s="7">
        <f t="shared" si="0"/>
        <v>33.75</v>
      </c>
      <c r="M10" s="7">
        <f t="shared" si="0"/>
        <v>33.75</v>
      </c>
      <c r="N10" s="7">
        <f t="shared" si="0"/>
        <v>33.75</v>
      </c>
      <c r="O10" s="7">
        <f t="shared" si="0"/>
        <v>33.75</v>
      </c>
      <c r="P10" s="7">
        <f t="shared" si="0"/>
        <v>33.75</v>
      </c>
      <c r="Q10" s="7">
        <f t="shared" si="0"/>
        <v>33.75</v>
      </c>
      <c r="R10" s="7">
        <f t="shared" si="0"/>
        <v>33.75</v>
      </c>
      <c r="S10" s="7">
        <f t="shared" si="0"/>
        <v>33.75</v>
      </c>
      <c r="T10" s="7">
        <f t="shared" si="0"/>
        <v>33.75</v>
      </c>
      <c r="U10" s="7">
        <f t="shared" si="0"/>
        <v>33.75</v>
      </c>
      <c r="V10" s="7">
        <f t="shared" si="0"/>
        <v>33.75</v>
      </c>
      <c r="W10" s="7">
        <f t="shared" si="0"/>
        <v>33.75</v>
      </c>
      <c r="X10" s="7">
        <f t="shared" si="0"/>
        <v>33.75</v>
      </c>
      <c r="Y10" s="7">
        <f t="shared" si="0"/>
        <v>33.75</v>
      </c>
      <c r="Z10" s="7">
        <f t="shared" si="0"/>
        <v>33.75</v>
      </c>
      <c r="AA10" s="7">
        <f t="shared" si="0"/>
        <v>33.75</v>
      </c>
      <c r="AB10" s="7">
        <f t="shared" si="0"/>
        <v>33.75</v>
      </c>
      <c r="AC10" s="7">
        <f t="shared" si="0"/>
        <v>33.75</v>
      </c>
      <c r="AD10" s="7">
        <f t="shared" si="0"/>
        <v>33.75</v>
      </c>
      <c r="AE10" s="7">
        <f t="shared" si="0"/>
        <v>33.75</v>
      </c>
      <c r="AF10" s="7">
        <f t="shared" si="0"/>
        <v>33.75</v>
      </c>
      <c r="AG10" s="7">
        <f t="shared" si="0"/>
        <v>33.75</v>
      </c>
      <c r="AH10" s="7">
        <f t="shared" si="0"/>
        <v>33.75</v>
      </c>
      <c r="AI10" s="7">
        <f t="shared" si="0"/>
        <v>33.75</v>
      </c>
      <c r="AJ10" s="7">
        <f t="shared" si="0"/>
        <v>33.75</v>
      </c>
      <c r="AK10" s="7">
        <f t="shared" si="0"/>
        <v>33.75</v>
      </c>
      <c r="AL10" s="7">
        <f t="shared" si="0"/>
        <v>33.75</v>
      </c>
      <c r="AM10" s="7">
        <f t="shared" si="0"/>
        <v>33.75</v>
      </c>
      <c r="AN10" s="7">
        <f t="shared" si="0"/>
        <v>33.75</v>
      </c>
      <c r="AO10" s="7">
        <f t="shared" si="0"/>
        <v>33.75</v>
      </c>
      <c r="AP10" s="7">
        <f>$A$2/$A$3*$A$1+A1</f>
        <v>1033.75</v>
      </c>
    </row>
    <row r="11" spans="1:2" ht="12.75">
      <c r="A11" t="s">
        <v>20</v>
      </c>
      <c r="B11" s="4">
        <f>IRR(B10:AP10)</f>
        <v>0.03583723947981345</v>
      </c>
    </row>
    <row r="12" spans="1:2" ht="12.75">
      <c r="A12" t="s">
        <v>21</v>
      </c>
      <c r="B12" s="9">
        <f>B11*A3</f>
        <v>0.0716744789596269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EMC</cp:lastModifiedBy>
  <dcterms:created xsi:type="dcterms:W3CDTF">2005-05-05T17:32:09Z</dcterms:created>
  <dcterms:modified xsi:type="dcterms:W3CDTF">2005-05-24T11:01:13Z</dcterms:modified>
  <cp:category/>
  <cp:version/>
  <cp:contentType/>
  <cp:contentStatus/>
</cp:coreProperties>
</file>