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5315" windowHeight="12585"/>
  </bookViews>
  <sheets>
    <sheet name="1) Cash receipt budget" sheetId="1" r:id="rId1"/>
    <sheet name="2) overhead budget" sheetId="5" r:id="rId2"/>
    <sheet name="3)Material variances" sheetId="4" r:id="rId3"/>
    <sheet name="4)segm inc statemt" sheetId="2" r:id="rId4"/>
    <sheet name="5)ROI and Resid Income" sheetId="3" r:id="rId5"/>
  </sheets>
  <calcPr calcId="125725"/>
</workbook>
</file>

<file path=xl/calcChain.xml><?xml version="1.0" encoding="utf-8"?>
<calcChain xmlns="http://schemas.openxmlformats.org/spreadsheetml/2006/main">
  <c r="P21" i="3"/>
  <c r="P19"/>
  <c r="O21"/>
  <c r="O20"/>
  <c r="P20" s="1"/>
  <c r="O19"/>
  <c r="O18"/>
  <c r="P18" s="1"/>
  <c r="O17"/>
  <c r="P17" s="1"/>
  <c r="O16"/>
  <c r="P16" s="1"/>
  <c r="O15"/>
  <c r="P15" s="1"/>
  <c r="O14"/>
  <c r="P14" s="1"/>
  <c r="M41" i="1"/>
  <c r="S24" i="2"/>
  <c r="S23"/>
  <c r="S17"/>
  <c r="S16"/>
  <c r="S14"/>
  <c r="S12"/>
  <c r="R31"/>
  <c r="S31" s="1"/>
  <c r="R30"/>
  <c r="S30" s="1"/>
  <c r="R24"/>
  <c r="R23"/>
  <c r="R22"/>
  <c r="S22" s="1"/>
  <c r="R21"/>
  <c r="S21" s="1"/>
  <c r="R20"/>
  <c r="S20" s="1"/>
  <c r="R19"/>
  <c r="S19" s="1"/>
  <c r="R18"/>
  <c r="S18" s="1"/>
  <c r="R17"/>
  <c r="R16"/>
  <c r="R15"/>
  <c r="S15" s="1"/>
  <c r="R14"/>
  <c r="R13"/>
  <c r="S13" s="1"/>
  <c r="R12"/>
  <c r="R11"/>
  <c r="S11" s="1"/>
  <c r="R29"/>
  <c r="S29" s="1"/>
  <c r="R28"/>
  <c r="S28" s="1"/>
  <c r="R27"/>
  <c r="S27" s="1"/>
  <c r="R26"/>
  <c r="S26" s="1"/>
  <c r="R25"/>
  <c r="S25" s="1"/>
  <c r="Q10" i="4"/>
  <c r="R10" s="1"/>
  <c r="R13" s="1"/>
  <c r="M40" i="1" s="1"/>
  <c r="Q11" i="4"/>
  <c r="R11" s="1"/>
  <c r="R20" i="1"/>
  <c r="S20"/>
  <c r="R23"/>
  <c r="S23"/>
  <c r="R24"/>
  <c r="S24"/>
  <c r="R25"/>
  <c r="S25"/>
  <c r="R27"/>
  <c r="S27"/>
  <c r="R28"/>
  <c r="S28"/>
  <c r="R29"/>
  <c r="S29"/>
  <c r="R30"/>
  <c r="S30"/>
  <c r="R31"/>
  <c r="S31"/>
  <c r="R32"/>
  <c r="S32" s="1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21"/>
  <c r="S21"/>
  <c r="R22"/>
  <c r="S22"/>
  <c r="R26"/>
  <c r="S26"/>
  <c r="N46" i="5"/>
  <c r="O46"/>
  <c r="N45"/>
  <c r="O45"/>
  <c r="N44"/>
  <c r="O44"/>
  <c r="N43"/>
  <c r="O43"/>
  <c r="N42"/>
  <c r="O42"/>
  <c r="N41"/>
  <c r="O41"/>
  <c r="N40"/>
  <c r="O40" s="1"/>
  <c r="N39"/>
  <c r="O39"/>
  <c r="N38"/>
  <c r="O38"/>
  <c r="N37"/>
  <c r="O37"/>
  <c r="N36"/>
  <c r="O36"/>
  <c r="N35"/>
  <c r="O35"/>
  <c r="N34"/>
  <c r="O34"/>
  <c r="N33"/>
  <c r="O33"/>
  <c r="N32"/>
  <c r="O32"/>
  <c r="N31"/>
  <c r="O31"/>
  <c r="N30"/>
  <c r="O30"/>
  <c r="N29"/>
  <c r="O29"/>
  <c r="N28"/>
  <c r="O28"/>
  <c r="N27"/>
  <c r="O27"/>
  <c r="N26"/>
  <c r="O26"/>
  <c r="N25"/>
  <c r="O25"/>
  <c r="N24"/>
  <c r="O24"/>
  <c r="N23"/>
  <c r="O23"/>
  <c r="N22"/>
  <c r="O22"/>
  <c r="N21"/>
  <c r="O21"/>
  <c r="N20"/>
  <c r="O20"/>
  <c r="N19"/>
  <c r="O19"/>
  <c r="N18"/>
  <c r="O18"/>
  <c r="N17"/>
  <c r="O17"/>
  <c r="S45" i="1" l="1"/>
  <c r="M38" s="1"/>
  <c r="O48" i="5"/>
  <c r="M39" i="1" s="1"/>
  <c r="P23" i="3"/>
  <c r="M42" i="1" s="1"/>
  <c r="S33" i="2"/>
</calcChain>
</file>

<file path=xl/sharedStrings.xml><?xml version="1.0" encoding="utf-8"?>
<sst xmlns="http://schemas.openxmlformats.org/spreadsheetml/2006/main" count="95" uniqueCount="73">
  <si>
    <t>Orlo Company is planning their budget for the first half of 2012.  Their budgeted sales for the last part of 2011 and the first 6 months of 2012 are as follows:</t>
  </si>
  <si>
    <t>Month</t>
  </si>
  <si>
    <t>Sales</t>
  </si>
  <si>
    <t>Based on past collection history, Orlo expects to collect 50% of sales on account in the month of the sale, 35% in the month following the sale, and</t>
  </si>
  <si>
    <t>10% in the second month following the sale.  All sales are on account.</t>
  </si>
  <si>
    <t>Collections in month of sale</t>
  </si>
  <si>
    <t>Collections in month following sale</t>
  </si>
  <si>
    <t>Collections in second month following sale</t>
  </si>
  <si>
    <t>January</t>
  </si>
  <si>
    <t>February</t>
  </si>
  <si>
    <t>March</t>
  </si>
  <si>
    <t>April</t>
  </si>
  <si>
    <t>May</t>
  </si>
  <si>
    <t>June</t>
  </si>
  <si>
    <t>Required:  Prepare a cash receipts budget for Orlo for January through June of 2012. You may fill in the blue area with the projected sales if it will help you.</t>
  </si>
  <si>
    <t>TOTALS</t>
  </si>
  <si>
    <t>Orlo Company has the following production planned for the first six months of 2012:</t>
  </si>
  <si>
    <t>Orlo's variable manufacturing overhead costs are $2 per unit produced.  All other costs are fixed,</t>
  </si>
  <si>
    <t>and include depreciation:  $10,000;  Indirect Labor, $37,000; Taxes and Insurance, $17,500.</t>
  </si>
  <si>
    <t>Variable</t>
  </si>
  <si>
    <t>Fixed:</t>
  </si>
  <si>
    <t>Depreciation</t>
  </si>
  <si>
    <t>Indirect labor</t>
  </si>
  <si>
    <t>Taxes and insurance</t>
  </si>
  <si>
    <t>Total expenses</t>
  </si>
  <si>
    <t>Required:  Prepare the overhead budget for the first six months of 2012.  You may use</t>
  </si>
  <si>
    <t>the blue area to fill in the production in units, if you like.</t>
  </si>
  <si>
    <t>GRADE</t>
  </si>
  <si>
    <t>1)CASHR</t>
  </si>
  <si>
    <t>2)OHBUD</t>
  </si>
  <si>
    <t>Orlo Company has the following material standard for the manufacture of its Icee Kupps:</t>
  </si>
  <si>
    <t>5 oz of plastic at $.10 per oz.</t>
  </si>
  <si>
    <t>12,000 oz. to make 2,200 cups.</t>
  </si>
  <si>
    <t>Answer:</t>
  </si>
  <si>
    <t>Price variance:</t>
  </si>
  <si>
    <t>Quantity variance:</t>
  </si>
  <si>
    <t>work space</t>
  </si>
  <si>
    <t>In a recent month, Orlo purchased 16,000 oz. of plastic for a total cost of $1,560..  It used</t>
  </si>
  <si>
    <t>Required:  Calculate the price and quantity variances for Orlo. Be sure to indicate if variance is</t>
  </si>
  <si>
    <t>favorable or unfavorable by putting an F or a U right after the number. For instance, 95F.</t>
  </si>
  <si>
    <t>40F</t>
  </si>
  <si>
    <t>100U</t>
  </si>
  <si>
    <t>3)matvar</t>
  </si>
  <si>
    <t>Orlo's income information for the month of December, 2011, is shown below.  Orlo has 2 divisions:  the Icee Kupp Division and the KeepitHot Plate Division.</t>
  </si>
  <si>
    <t>Icee Kupp</t>
  </si>
  <si>
    <t>KeepitHot Plate</t>
  </si>
  <si>
    <t>Variable costs</t>
  </si>
  <si>
    <t>Fixed costs, traceable</t>
  </si>
  <si>
    <t>Fixed costs, common</t>
  </si>
  <si>
    <t>REQUIRED:  Prepare a income statement segmented by division for the company. Prepare statements for company as a whole and each division.</t>
  </si>
  <si>
    <t>Variable Costs</t>
  </si>
  <si>
    <t>Contribution Margin</t>
  </si>
  <si>
    <t>Segment Margin</t>
  </si>
  <si>
    <t xml:space="preserve">Net income </t>
  </si>
  <si>
    <t>Total</t>
  </si>
  <si>
    <t>4)seg in st</t>
  </si>
  <si>
    <t>Orlo's 2 divisions, the Icee Kupp Division and the KeepiHot Plate Division, have the following amounts in their accounts below:</t>
  </si>
  <si>
    <t>Average operating assets</t>
  </si>
  <si>
    <t>Net income</t>
  </si>
  <si>
    <t>Required rate of return</t>
  </si>
  <si>
    <t>Calculate each divisions return on investment.  Then calculate each division;s residual income.</t>
  </si>
  <si>
    <t>Return on investment</t>
  </si>
  <si>
    <t>Residual income</t>
  </si>
  <si>
    <t/>
  </si>
  <si>
    <t>If the manager is evaluated based on Return on Investment, which company or companies would</t>
  </si>
  <si>
    <t>turn down an investment opportunity of $100,000 that yielded $19,000 in net income?</t>
  </si>
  <si>
    <t>Answer</t>
  </si>
  <si>
    <t>WORD BANK</t>
  </si>
  <si>
    <t>If the manager is evaluated based on residual income, which company or companies would turn down</t>
  </si>
  <si>
    <r>
      <t>an investment opportunity of $100,000 that yielded a $17,000 net income? (</t>
    </r>
    <r>
      <rPr>
        <b/>
        <sz val="10"/>
        <rFont val="Arial"/>
        <family val="2"/>
      </rPr>
      <t>NOTE;  THE NUMBERS</t>
    </r>
  </si>
  <si>
    <t>ARE DIFFERENT IN THIS PART FROM PART 2.)</t>
  </si>
  <si>
    <t>Round to 2 decimal places.  Put a minus in front of negative numbers.</t>
  </si>
  <si>
    <t>5)ROI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</si>
</sst>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</numFmts>
  <fonts count="6">
    <font>
      <sz val="10"/>
      <name val="Arial"/>
    </font>
    <font>
      <sz val="10"/>
      <name val="Arial"/>
    </font>
    <font>
      <sz val="8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7" fontId="0" fillId="0" borderId="0" xfId="0" applyNumberFormat="1"/>
    <xf numFmtId="6" fontId="0" fillId="0" borderId="0" xfId="0" applyNumberFormat="1"/>
    <xf numFmtId="0" fontId="0" fillId="3" borderId="0" xfId="0" applyFill="1"/>
    <xf numFmtId="8" fontId="0" fillId="0" borderId="0" xfId="0" applyNumberFormat="1"/>
    <xf numFmtId="164" fontId="0" fillId="0" borderId="0" xfId="0" applyNumberFormat="1"/>
    <xf numFmtId="44" fontId="0" fillId="0" borderId="0" xfId="0" applyNumberFormat="1"/>
    <xf numFmtId="4" fontId="0" fillId="0" borderId="0" xfId="0" applyNumberFormat="1"/>
    <xf numFmtId="44" fontId="0" fillId="3" borderId="0" xfId="1" applyFont="1" applyFill="1" applyProtection="1">
      <protection locked="0"/>
    </xf>
    <xf numFmtId="44" fontId="0" fillId="2" borderId="0" xfId="1" applyFont="1" applyFill="1" applyProtection="1">
      <protection locked="0"/>
    </xf>
    <xf numFmtId="4" fontId="0" fillId="2" borderId="0" xfId="0" applyNumberFormat="1" applyFill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3" fontId="0" fillId="0" borderId="0" xfId="0" applyNumberFormat="1"/>
    <xf numFmtId="0" fontId="4" fillId="0" borderId="0" xfId="0" applyFont="1"/>
    <xf numFmtId="0" fontId="0" fillId="0" borderId="0" xfId="0" applyProtection="1">
      <protection locked="0"/>
    </xf>
    <xf numFmtId="6" fontId="0" fillId="4" borderId="0" xfId="0" applyNumberFormat="1" applyFill="1" applyProtection="1">
      <protection locked="0"/>
    </xf>
    <xf numFmtId="0" fontId="3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3" fontId="3" fillId="4" borderId="0" xfId="0" applyNumberFormat="1" applyFont="1" applyFill="1" applyProtection="1">
      <protection locked="0"/>
    </xf>
    <xf numFmtId="3" fontId="0" fillId="4" borderId="0" xfId="0" applyNumberFormat="1" applyFill="1" applyProtection="1">
      <protection locked="0"/>
    </xf>
    <xf numFmtId="6" fontId="3" fillId="4" borderId="0" xfId="0" applyNumberFormat="1" applyFont="1" applyFill="1" applyProtection="1">
      <protection locked="0"/>
    </xf>
    <xf numFmtId="9" fontId="0" fillId="0" borderId="0" xfId="0" applyNumberFormat="1"/>
    <xf numFmtId="10" fontId="0" fillId="0" borderId="0" xfId="0" applyNumberFormat="1"/>
    <xf numFmtId="0" fontId="5" fillId="0" borderId="0" xfId="0" applyFont="1"/>
    <xf numFmtId="0" fontId="0" fillId="5" borderId="0" xfId="0" applyFill="1"/>
    <xf numFmtId="10" fontId="0" fillId="4" borderId="0" xfId="0" applyNumberFormat="1" applyFill="1" applyProtection="1">
      <protection locked="0"/>
    </xf>
    <xf numFmtId="0" fontId="4" fillId="4" borderId="0" xfId="0" applyFont="1" applyFill="1" applyProtection="1">
      <protection locked="0"/>
    </xf>
    <xf numFmtId="0" fontId="4" fillId="3" borderId="0" xfId="0" quotePrefix="1" applyFont="1" applyFill="1" applyProtection="1">
      <protection locked="0"/>
    </xf>
    <xf numFmtId="8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0" fontId="4" fillId="2" borderId="0" xfId="0" applyFont="1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5"/>
  <sheetViews>
    <sheetView tabSelected="1" topLeftCell="B1" workbookViewId="0">
      <selection activeCell="I27" sqref="I27"/>
    </sheetView>
  </sheetViews>
  <sheetFormatPr defaultRowHeight="12.75"/>
  <cols>
    <col min="6" max="7" width="10.7109375" bestFit="1" customWidth="1"/>
    <col min="8" max="8" width="11.140625" customWidth="1"/>
    <col min="9" max="9" width="11" customWidth="1"/>
    <col min="10" max="10" width="10.7109375" customWidth="1"/>
    <col min="11" max="11" width="11.7109375" customWidth="1"/>
    <col min="16" max="17" width="0" hidden="1" customWidth="1"/>
    <col min="18" max="18" width="10.7109375" hidden="1" customWidth="1"/>
    <col min="19" max="19" width="0" hidden="1" customWidth="1"/>
  </cols>
  <sheetData>
    <row r="3" spans="2:14">
      <c r="B3" t="s">
        <v>0</v>
      </c>
    </row>
    <row r="7" spans="2:14">
      <c r="B7" t="s">
        <v>1</v>
      </c>
      <c r="C7" t="s">
        <v>2</v>
      </c>
    </row>
    <row r="8" spans="2:14">
      <c r="B8" s="1">
        <v>40848</v>
      </c>
      <c r="C8" s="2">
        <v>200000</v>
      </c>
    </row>
    <row r="9" spans="2:14">
      <c r="B9" s="1">
        <v>40878</v>
      </c>
      <c r="C9" s="2">
        <v>150000</v>
      </c>
    </row>
    <row r="10" spans="2:14">
      <c r="B10" s="1">
        <v>40909</v>
      </c>
      <c r="C10" s="2">
        <v>100000</v>
      </c>
    </row>
    <row r="11" spans="2:14">
      <c r="B11" s="1">
        <v>40940</v>
      </c>
      <c r="C11" s="2">
        <v>75000</v>
      </c>
    </row>
    <row r="12" spans="2:14">
      <c r="B12" s="1">
        <v>40969</v>
      </c>
      <c r="C12" s="2">
        <v>125000</v>
      </c>
    </row>
    <row r="13" spans="2:14">
      <c r="B13" s="1">
        <v>41000</v>
      </c>
      <c r="C13" s="2">
        <v>150000</v>
      </c>
    </row>
    <row r="14" spans="2:14">
      <c r="B14" s="1">
        <v>41030</v>
      </c>
      <c r="C14" s="2">
        <v>200000</v>
      </c>
    </row>
    <row r="15" spans="2:14">
      <c r="B15" s="1">
        <v>41061</v>
      </c>
      <c r="C15" s="2">
        <v>250000</v>
      </c>
      <c r="N15" s="16"/>
    </row>
    <row r="19" spans="2:19">
      <c r="B19" t="s">
        <v>3</v>
      </c>
    </row>
    <row r="20" spans="2:19">
      <c r="B20" t="s">
        <v>4</v>
      </c>
      <c r="P20">
        <v>1</v>
      </c>
      <c r="Q20">
        <v>50000</v>
      </c>
      <c r="R20">
        <f>F27</f>
        <v>0</v>
      </c>
      <c r="S20">
        <f>IF(Q20=R20,4.16667,0)</f>
        <v>0</v>
      </c>
    </row>
    <row r="21" spans="2:19">
      <c r="P21">
        <v>2</v>
      </c>
      <c r="Q21">
        <v>52500</v>
      </c>
      <c r="R21" s="4">
        <f>F29</f>
        <v>0</v>
      </c>
      <c r="S21">
        <f t="shared" ref="S21:S43" si="0">IF(Q21=R21,4.16667,0)</f>
        <v>0</v>
      </c>
    </row>
    <row r="22" spans="2:19">
      <c r="B22" t="s">
        <v>14</v>
      </c>
      <c r="P22">
        <v>3</v>
      </c>
      <c r="Q22">
        <v>20000</v>
      </c>
      <c r="R22" s="5">
        <f>F31</f>
        <v>0</v>
      </c>
      <c r="S22">
        <f t="shared" si="0"/>
        <v>0</v>
      </c>
    </row>
    <row r="23" spans="2:19">
      <c r="P23">
        <v>4</v>
      </c>
      <c r="Q23">
        <v>122500</v>
      </c>
      <c r="R23">
        <f>F33</f>
        <v>0</v>
      </c>
      <c r="S23">
        <f t="shared" si="0"/>
        <v>0</v>
      </c>
    </row>
    <row r="24" spans="2:19">
      <c r="F24" s="12"/>
      <c r="G24" s="12"/>
      <c r="H24" s="12"/>
      <c r="I24" s="12"/>
      <c r="J24" s="12"/>
      <c r="K24" s="12"/>
      <c r="P24">
        <v>5</v>
      </c>
      <c r="Q24">
        <v>37500</v>
      </c>
      <c r="R24">
        <f>G27</f>
        <v>0</v>
      </c>
      <c r="S24">
        <f t="shared" si="0"/>
        <v>0</v>
      </c>
    </row>
    <row r="25" spans="2:19"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  <c r="P25">
        <v>6</v>
      </c>
      <c r="Q25">
        <v>35000</v>
      </c>
      <c r="R25" s="4">
        <f>G29</f>
        <v>0</v>
      </c>
      <c r="S25">
        <f t="shared" si="0"/>
        <v>0</v>
      </c>
    </row>
    <row r="26" spans="2:19">
      <c r="B26" t="s">
        <v>5</v>
      </c>
      <c r="P26">
        <v>7</v>
      </c>
      <c r="Q26">
        <v>15000</v>
      </c>
      <c r="R26" s="5">
        <f>G31</f>
        <v>0</v>
      </c>
      <c r="S26">
        <f t="shared" si="0"/>
        <v>0</v>
      </c>
    </row>
    <row r="27" spans="2:19">
      <c r="F27" s="13"/>
      <c r="G27" s="13"/>
      <c r="H27" s="13"/>
      <c r="I27" s="32"/>
      <c r="J27" s="13"/>
      <c r="K27" s="13"/>
      <c r="P27">
        <v>8</v>
      </c>
      <c r="Q27">
        <v>87500</v>
      </c>
      <c r="R27">
        <f>G33</f>
        <v>0</v>
      </c>
      <c r="S27">
        <f t="shared" si="0"/>
        <v>0</v>
      </c>
    </row>
    <row r="28" spans="2:19">
      <c r="B28" t="s">
        <v>6</v>
      </c>
      <c r="P28">
        <v>9</v>
      </c>
      <c r="Q28">
        <v>62500</v>
      </c>
      <c r="R28">
        <f>H27</f>
        <v>0</v>
      </c>
      <c r="S28">
        <f t="shared" si="0"/>
        <v>0</v>
      </c>
    </row>
    <row r="29" spans="2:19">
      <c r="F29" s="30"/>
      <c r="G29" s="30"/>
      <c r="H29" s="30"/>
      <c r="I29" s="30"/>
      <c r="J29" s="30"/>
      <c r="K29" s="30"/>
      <c r="P29">
        <v>10</v>
      </c>
      <c r="Q29">
        <v>26250</v>
      </c>
      <c r="R29" s="4">
        <f>H29</f>
        <v>0</v>
      </c>
      <c r="S29">
        <f t="shared" si="0"/>
        <v>0</v>
      </c>
    </row>
    <row r="30" spans="2:19">
      <c r="B30" t="s">
        <v>7</v>
      </c>
      <c r="P30">
        <v>11</v>
      </c>
      <c r="Q30">
        <v>10000</v>
      </c>
      <c r="R30">
        <f>H31</f>
        <v>0</v>
      </c>
      <c r="S30">
        <f t="shared" si="0"/>
        <v>0</v>
      </c>
    </row>
    <row r="31" spans="2:19">
      <c r="F31" s="31"/>
      <c r="G31" s="31"/>
      <c r="H31" s="13"/>
      <c r="I31" s="13"/>
      <c r="J31" s="13"/>
      <c r="K31" s="13"/>
      <c r="P31">
        <v>12</v>
      </c>
      <c r="Q31">
        <v>98750</v>
      </c>
      <c r="R31">
        <f>H33</f>
        <v>0</v>
      </c>
      <c r="S31">
        <f t="shared" si="0"/>
        <v>0</v>
      </c>
    </row>
    <row r="32" spans="2:19">
      <c r="P32">
        <v>13</v>
      </c>
      <c r="Q32">
        <v>75000</v>
      </c>
      <c r="R32">
        <f>I27</f>
        <v>0</v>
      </c>
      <c r="S32">
        <f t="shared" si="0"/>
        <v>0</v>
      </c>
    </row>
    <row r="33" spans="4:19">
      <c r="D33" t="s">
        <v>15</v>
      </c>
      <c r="F33" s="13"/>
      <c r="G33" s="13"/>
      <c r="H33" s="13"/>
      <c r="I33" s="13"/>
      <c r="J33" s="13"/>
      <c r="K33" s="13"/>
      <c r="P33">
        <v>14</v>
      </c>
      <c r="Q33">
        <v>43750</v>
      </c>
      <c r="R33" s="4">
        <f>I29</f>
        <v>0</v>
      </c>
      <c r="S33">
        <f t="shared" si="0"/>
        <v>0</v>
      </c>
    </row>
    <row r="34" spans="4:19">
      <c r="P34">
        <v>15</v>
      </c>
      <c r="Q34">
        <v>7500</v>
      </c>
      <c r="R34">
        <f>I31</f>
        <v>0</v>
      </c>
      <c r="S34">
        <f t="shared" si="0"/>
        <v>0</v>
      </c>
    </row>
    <row r="35" spans="4:19">
      <c r="P35">
        <v>16</v>
      </c>
      <c r="Q35">
        <v>126250</v>
      </c>
      <c r="R35">
        <f>I33</f>
        <v>0</v>
      </c>
      <c r="S35">
        <f t="shared" si="0"/>
        <v>0</v>
      </c>
    </row>
    <row r="36" spans="4:19">
      <c r="P36">
        <v>17</v>
      </c>
      <c r="Q36">
        <v>100000</v>
      </c>
      <c r="R36">
        <f>J27</f>
        <v>0</v>
      </c>
      <c r="S36">
        <f t="shared" si="0"/>
        <v>0</v>
      </c>
    </row>
    <row r="37" spans="4:19">
      <c r="L37" s="26" t="s">
        <v>27</v>
      </c>
      <c r="P37">
        <v>18</v>
      </c>
      <c r="Q37">
        <v>52500</v>
      </c>
      <c r="R37" s="4">
        <f>J29</f>
        <v>0</v>
      </c>
      <c r="S37">
        <f t="shared" si="0"/>
        <v>0</v>
      </c>
    </row>
    <row r="38" spans="4:19">
      <c r="L38" t="s">
        <v>28</v>
      </c>
      <c r="M38">
        <f>S45</f>
        <v>0</v>
      </c>
      <c r="P38">
        <v>19</v>
      </c>
      <c r="Q38">
        <v>12500</v>
      </c>
      <c r="R38">
        <f>J31</f>
        <v>0</v>
      </c>
      <c r="S38">
        <f t="shared" si="0"/>
        <v>0</v>
      </c>
    </row>
    <row r="39" spans="4:19">
      <c r="L39" t="s">
        <v>29</v>
      </c>
      <c r="M39">
        <f>'2) overhead budget'!O48</f>
        <v>0</v>
      </c>
      <c r="P39">
        <v>20</v>
      </c>
      <c r="Q39">
        <v>165000</v>
      </c>
      <c r="R39">
        <f>J33</f>
        <v>0</v>
      </c>
      <c r="S39">
        <f t="shared" si="0"/>
        <v>0</v>
      </c>
    </row>
    <row r="40" spans="4:19">
      <c r="L40" t="s">
        <v>42</v>
      </c>
      <c r="M40">
        <f>'3)Material variances'!R13</f>
        <v>0</v>
      </c>
      <c r="P40">
        <v>21</v>
      </c>
      <c r="Q40">
        <v>125000</v>
      </c>
      <c r="R40">
        <f>K27</f>
        <v>0</v>
      </c>
      <c r="S40">
        <f t="shared" si="0"/>
        <v>0</v>
      </c>
    </row>
    <row r="41" spans="4:19">
      <c r="L41" s="15" t="s">
        <v>55</v>
      </c>
      <c r="M41">
        <f>'4)segm inc statemt'!S33</f>
        <v>20</v>
      </c>
      <c r="P41">
        <v>22</v>
      </c>
      <c r="Q41">
        <v>70000</v>
      </c>
      <c r="R41" s="4">
        <f>K29</f>
        <v>0</v>
      </c>
      <c r="S41">
        <f t="shared" si="0"/>
        <v>0</v>
      </c>
    </row>
    <row r="42" spans="4:19">
      <c r="L42" s="15" t="s">
        <v>72</v>
      </c>
      <c r="M42">
        <f>'5)ROI and Resid Income'!P23</f>
        <v>25</v>
      </c>
      <c r="P42">
        <v>23</v>
      </c>
      <c r="Q42">
        <v>15000</v>
      </c>
      <c r="R42">
        <f>K31</f>
        <v>0</v>
      </c>
      <c r="S42">
        <f t="shared" si="0"/>
        <v>0</v>
      </c>
    </row>
    <row r="43" spans="4:19">
      <c r="P43">
        <v>24</v>
      </c>
      <c r="Q43">
        <v>210000</v>
      </c>
      <c r="R43">
        <f>K33</f>
        <v>0</v>
      </c>
      <c r="S43">
        <f t="shared" si="0"/>
        <v>0</v>
      </c>
    </row>
    <row r="45" spans="4:19">
      <c r="S45">
        <f>SUM(S20:S43)</f>
        <v>0</v>
      </c>
    </row>
  </sheetData>
  <sheetProtection password="C6AC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8"/>
  <sheetViews>
    <sheetView topLeftCell="A3" workbookViewId="0">
      <selection activeCell="I35" sqref="I35"/>
    </sheetView>
  </sheetViews>
  <sheetFormatPr defaultRowHeight="12.75"/>
  <cols>
    <col min="2" max="2" width="17.7109375" customWidth="1"/>
    <col min="3" max="3" width="12.42578125" bestFit="1" customWidth="1"/>
    <col min="4" max="4" width="12.28515625" bestFit="1" customWidth="1"/>
    <col min="5" max="6" width="12.42578125" bestFit="1" customWidth="1"/>
    <col min="7" max="8" width="12.5703125" bestFit="1" customWidth="1"/>
    <col min="12" max="13" width="0" hidden="1" customWidth="1"/>
    <col min="14" max="14" width="12.28515625" hidden="1" customWidth="1"/>
    <col min="15" max="15" width="0" hidden="1" customWidth="1"/>
  </cols>
  <sheetData>
    <row r="2" spans="2:3">
      <c r="B2" t="s">
        <v>16</v>
      </c>
    </row>
    <row r="5" spans="2:3">
      <c r="B5" s="1">
        <v>40909</v>
      </c>
      <c r="C5">
        <v>50000</v>
      </c>
    </row>
    <row r="6" spans="2:3">
      <c r="B6" s="1">
        <v>40940</v>
      </c>
      <c r="C6">
        <v>37500</v>
      </c>
    </row>
    <row r="7" spans="2:3">
      <c r="B7" s="1">
        <v>40969</v>
      </c>
      <c r="C7">
        <v>62500</v>
      </c>
    </row>
    <row r="8" spans="2:3">
      <c r="B8" s="1">
        <v>41000</v>
      </c>
      <c r="C8">
        <v>75000</v>
      </c>
    </row>
    <row r="9" spans="2:3">
      <c r="B9" s="1">
        <v>41030</v>
      </c>
      <c r="C9">
        <v>100000</v>
      </c>
    </row>
    <row r="10" spans="2:3">
      <c r="B10" s="1">
        <v>41061</v>
      </c>
      <c r="C10">
        <v>125000</v>
      </c>
    </row>
    <row r="13" spans="2:3">
      <c r="B13" t="s">
        <v>17</v>
      </c>
    </row>
    <row r="14" spans="2:3">
      <c r="B14" t="s">
        <v>18</v>
      </c>
    </row>
    <row r="16" spans="2:3">
      <c r="B16" t="s">
        <v>25</v>
      </c>
    </row>
    <row r="17" spans="2:15">
      <c r="B17" t="s">
        <v>26</v>
      </c>
      <c r="L17">
        <v>1</v>
      </c>
      <c r="M17">
        <v>100000</v>
      </c>
      <c r="N17" s="6">
        <f>C22</f>
        <v>0</v>
      </c>
      <c r="O17">
        <f>IF(M17=N17,3.333,0)</f>
        <v>0</v>
      </c>
    </row>
    <row r="18" spans="2:15">
      <c r="L18">
        <v>2</v>
      </c>
      <c r="M18">
        <v>10000</v>
      </c>
      <c r="N18" s="7">
        <f>C24</f>
        <v>0</v>
      </c>
      <c r="O18">
        <f t="shared" ref="O18:O46" si="0">IF(M18=N18,3.333,0)</f>
        <v>0</v>
      </c>
    </row>
    <row r="19" spans="2:15">
      <c r="C19" s="8"/>
      <c r="D19" s="8"/>
      <c r="E19" s="8"/>
      <c r="F19" s="8"/>
      <c r="G19" s="8"/>
      <c r="H19" s="8"/>
      <c r="L19">
        <v>3</v>
      </c>
      <c r="M19">
        <v>37000</v>
      </c>
      <c r="N19" s="7">
        <f>C25</f>
        <v>0</v>
      </c>
      <c r="O19">
        <f t="shared" si="0"/>
        <v>0</v>
      </c>
    </row>
    <row r="20" spans="2:15">
      <c r="L20">
        <v>4</v>
      </c>
      <c r="M20">
        <v>17500</v>
      </c>
      <c r="N20" s="7">
        <f>C26</f>
        <v>0</v>
      </c>
      <c r="O20">
        <f t="shared" si="0"/>
        <v>0</v>
      </c>
    </row>
    <row r="21" spans="2:15">
      <c r="C21" t="s">
        <v>8</v>
      </c>
      <c r="D21" t="s">
        <v>9</v>
      </c>
      <c r="E21" t="s">
        <v>10</v>
      </c>
      <c r="F21" t="s">
        <v>11</v>
      </c>
      <c r="G21" t="s">
        <v>12</v>
      </c>
      <c r="H21" t="s">
        <v>13</v>
      </c>
      <c r="L21">
        <v>5</v>
      </c>
      <c r="M21">
        <v>164500</v>
      </c>
      <c r="N21" s="6">
        <f>C27</f>
        <v>0</v>
      </c>
      <c r="O21">
        <f t="shared" si="0"/>
        <v>0</v>
      </c>
    </row>
    <row r="22" spans="2:15">
      <c r="B22" t="s">
        <v>19</v>
      </c>
      <c r="C22" s="9"/>
      <c r="D22" s="9"/>
      <c r="E22" s="9"/>
      <c r="F22" s="9"/>
      <c r="G22" s="9"/>
      <c r="H22" s="9"/>
      <c r="L22">
        <v>6</v>
      </c>
      <c r="M22">
        <v>75000</v>
      </c>
      <c r="N22" s="6">
        <f>D22</f>
        <v>0</v>
      </c>
      <c r="O22">
        <f t="shared" si="0"/>
        <v>0</v>
      </c>
    </row>
    <row r="23" spans="2:15">
      <c r="B23" t="s">
        <v>20</v>
      </c>
      <c r="L23">
        <v>7</v>
      </c>
      <c r="M23">
        <v>10000</v>
      </c>
      <c r="N23" s="7">
        <f>D24</f>
        <v>0</v>
      </c>
      <c r="O23">
        <f t="shared" si="0"/>
        <v>0</v>
      </c>
    </row>
    <row r="24" spans="2:15">
      <c r="B24" t="s">
        <v>21</v>
      </c>
      <c r="C24" s="10"/>
      <c r="D24" s="10"/>
      <c r="E24" s="10"/>
      <c r="F24" s="10"/>
      <c r="G24" s="10"/>
      <c r="H24" s="10"/>
      <c r="L24">
        <v>8</v>
      </c>
      <c r="M24">
        <v>37000</v>
      </c>
      <c r="N24" s="7">
        <f>D25</f>
        <v>0</v>
      </c>
      <c r="O24">
        <f t="shared" si="0"/>
        <v>0</v>
      </c>
    </row>
    <row r="25" spans="2:15">
      <c r="B25" t="s">
        <v>22</v>
      </c>
      <c r="C25" s="10"/>
      <c r="D25" s="10"/>
      <c r="E25" s="10"/>
      <c r="F25" s="10"/>
      <c r="G25" s="10"/>
      <c r="H25" s="10"/>
      <c r="L25">
        <v>9</v>
      </c>
      <c r="M25">
        <v>17500</v>
      </c>
      <c r="N25" s="7">
        <f>D26</f>
        <v>0</v>
      </c>
      <c r="O25">
        <f t="shared" si="0"/>
        <v>0</v>
      </c>
    </row>
    <row r="26" spans="2:15" ht="13.5" thickBot="1">
      <c r="B26" t="s">
        <v>23</v>
      </c>
      <c r="C26" s="11"/>
      <c r="D26" s="11"/>
      <c r="E26" s="11"/>
      <c r="F26" s="11"/>
      <c r="G26" s="11"/>
      <c r="H26" s="11"/>
      <c r="L26">
        <v>10</v>
      </c>
      <c r="M26">
        <v>139500</v>
      </c>
      <c r="N26" s="7">
        <f>D27</f>
        <v>0</v>
      </c>
      <c r="O26">
        <f t="shared" si="0"/>
        <v>0</v>
      </c>
    </row>
    <row r="27" spans="2:15" ht="13.5" thickTop="1">
      <c r="B27" t="s">
        <v>24</v>
      </c>
      <c r="C27" s="9"/>
      <c r="D27" s="9"/>
      <c r="E27" s="9"/>
      <c r="F27" s="9"/>
      <c r="G27" s="9"/>
      <c r="H27" s="9"/>
      <c r="L27">
        <v>11</v>
      </c>
      <c r="M27">
        <v>125000</v>
      </c>
      <c r="N27" s="7">
        <f>E22</f>
        <v>0</v>
      </c>
      <c r="O27">
        <f t="shared" si="0"/>
        <v>0</v>
      </c>
    </row>
    <row r="28" spans="2:15">
      <c r="L28">
        <v>12</v>
      </c>
      <c r="M28">
        <v>10000</v>
      </c>
      <c r="N28" s="7">
        <f>E24</f>
        <v>0</v>
      </c>
      <c r="O28">
        <f t="shared" si="0"/>
        <v>0</v>
      </c>
    </row>
    <row r="29" spans="2:15">
      <c r="L29">
        <v>13</v>
      </c>
      <c r="M29">
        <v>37000</v>
      </c>
      <c r="N29" s="7">
        <f>E25</f>
        <v>0</v>
      </c>
      <c r="O29">
        <f t="shared" si="0"/>
        <v>0</v>
      </c>
    </row>
    <row r="30" spans="2:15">
      <c r="L30">
        <v>14</v>
      </c>
      <c r="M30">
        <v>17500</v>
      </c>
      <c r="N30" s="7">
        <f>E26</f>
        <v>0</v>
      </c>
      <c r="O30">
        <f t="shared" si="0"/>
        <v>0</v>
      </c>
    </row>
    <row r="31" spans="2:15">
      <c r="L31">
        <v>15</v>
      </c>
      <c r="M31">
        <v>189500</v>
      </c>
      <c r="N31" s="7">
        <f>E27</f>
        <v>0</v>
      </c>
      <c r="O31">
        <f t="shared" si="0"/>
        <v>0</v>
      </c>
    </row>
    <row r="32" spans="2:15">
      <c r="L32">
        <v>16</v>
      </c>
      <c r="M32">
        <v>150000</v>
      </c>
      <c r="N32" s="6">
        <f>F22</f>
        <v>0</v>
      </c>
      <c r="O32">
        <f t="shared" si="0"/>
        <v>0</v>
      </c>
    </row>
    <row r="33" spans="12:15">
      <c r="L33">
        <v>17</v>
      </c>
      <c r="M33">
        <v>10000</v>
      </c>
      <c r="N33" s="7">
        <f>F24</f>
        <v>0</v>
      </c>
      <c r="O33">
        <f t="shared" si="0"/>
        <v>0</v>
      </c>
    </row>
    <row r="34" spans="12:15">
      <c r="L34">
        <v>18</v>
      </c>
      <c r="M34">
        <v>37000</v>
      </c>
      <c r="N34" s="7">
        <f>F25</f>
        <v>0</v>
      </c>
      <c r="O34">
        <f t="shared" si="0"/>
        <v>0</v>
      </c>
    </row>
    <row r="35" spans="12:15">
      <c r="L35">
        <v>19</v>
      </c>
      <c r="M35">
        <v>17500</v>
      </c>
      <c r="N35" s="7">
        <f>F26</f>
        <v>0</v>
      </c>
      <c r="O35">
        <f t="shared" si="0"/>
        <v>0</v>
      </c>
    </row>
    <row r="36" spans="12:15">
      <c r="L36">
        <v>20</v>
      </c>
      <c r="M36">
        <v>214500</v>
      </c>
      <c r="N36" s="7">
        <f>F27</f>
        <v>0</v>
      </c>
      <c r="O36">
        <f t="shared" si="0"/>
        <v>0</v>
      </c>
    </row>
    <row r="37" spans="12:15">
      <c r="L37">
        <v>21</v>
      </c>
      <c r="M37">
        <v>200000</v>
      </c>
      <c r="N37" s="6">
        <f>G22</f>
        <v>0</v>
      </c>
      <c r="O37">
        <f t="shared" si="0"/>
        <v>0</v>
      </c>
    </row>
    <row r="38" spans="12:15">
      <c r="L38">
        <v>22</v>
      </c>
      <c r="M38">
        <v>10000</v>
      </c>
      <c r="N38" s="7">
        <f>G24</f>
        <v>0</v>
      </c>
      <c r="O38">
        <f t="shared" si="0"/>
        <v>0</v>
      </c>
    </row>
    <row r="39" spans="12:15">
      <c r="L39">
        <v>23</v>
      </c>
      <c r="M39">
        <v>37000</v>
      </c>
      <c r="N39" s="7">
        <f>G25</f>
        <v>0</v>
      </c>
      <c r="O39">
        <f t="shared" si="0"/>
        <v>0</v>
      </c>
    </row>
    <row r="40" spans="12:15">
      <c r="L40">
        <v>24</v>
      </c>
      <c r="M40">
        <v>17500</v>
      </c>
      <c r="N40" s="7">
        <f>G26</f>
        <v>0</v>
      </c>
      <c r="O40">
        <f t="shared" si="0"/>
        <v>0</v>
      </c>
    </row>
    <row r="41" spans="12:15">
      <c r="L41">
        <v>25</v>
      </c>
      <c r="M41">
        <v>264500</v>
      </c>
      <c r="N41" s="7">
        <f>G27</f>
        <v>0</v>
      </c>
      <c r="O41">
        <f t="shared" si="0"/>
        <v>0</v>
      </c>
    </row>
    <row r="42" spans="12:15">
      <c r="L42">
        <v>26</v>
      </c>
      <c r="M42">
        <v>250000</v>
      </c>
      <c r="N42" s="6">
        <f>H22</f>
        <v>0</v>
      </c>
      <c r="O42">
        <f t="shared" si="0"/>
        <v>0</v>
      </c>
    </row>
    <row r="43" spans="12:15">
      <c r="L43">
        <v>27</v>
      </c>
      <c r="M43">
        <v>10000</v>
      </c>
      <c r="N43" s="7">
        <f>H24</f>
        <v>0</v>
      </c>
      <c r="O43">
        <f t="shared" si="0"/>
        <v>0</v>
      </c>
    </row>
    <row r="44" spans="12:15">
      <c r="L44">
        <v>28</v>
      </c>
      <c r="M44">
        <v>37000</v>
      </c>
      <c r="N44" s="7">
        <f>H25</f>
        <v>0</v>
      </c>
      <c r="O44">
        <f t="shared" si="0"/>
        <v>0</v>
      </c>
    </row>
    <row r="45" spans="12:15">
      <c r="L45">
        <v>29</v>
      </c>
      <c r="M45">
        <v>17500</v>
      </c>
      <c r="N45" s="7">
        <f>H26</f>
        <v>0</v>
      </c>
      <c r="O45">
        <f t="shared" si="0"/>
        <v>0</v>
      </c>
    </row>
    <row r="46" spans="12:15">
      <c r="L46">
        <v>30</v>
      </c>
      <c r="M46">
        <v>314500</v>
      </c>
      <c r="N46" s="7">
        <f>H27</f>
        <v>0</v>
      </c>
      <c r="O46">
        <f t="shared" si="0"/>
        <v>0</v>
      </c>
    </row>
    <row r="48" spans="12:15">
      <c r="O48">
        <f>SUM(O17:O46)</f>
        <v>0</v>
      </c>
    </row>
  </sheetData>
  <sheetProtection password="C6AC" sheet="1" objects="1" scenario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R39"/>
  <sheetViews>
    <sheetView workbookViewId="0">
      <selection activeCell="E23" sqref="E23"/>
    </sheetView>
  </sheetViews>
  <sheetFormatPr defaultRowHeight="12.75"/>
  <cols>
    <col min="15" max="18" width="0" hidden="1" customWidth="1"/>
  </cols>
  <sheetData>
    <row r="3" spans="2:18">
      <c r="B3" t="s">
        <v>30</v>
      </c>
    </row>
    <row r="5" spans="2:18">
      <c r="B5" t="s">
        <v>31</v>
      </c>
    </row>
    <row r="7" spans="2:18">
      <c r="B7" t="s">
        <v>37</v>
      </c>
    </row>
    <row r="8" spans="2:18">
      <c r="B8" t="s">
        <v>32</v>
      </c>
    </row>
    <row r="10" spans="2:18">
      <c r="B10" t="s">
        <v>38</v>
      </c>
      <c r="O10">
        <v>1</v>
      </c>
      <c r="P10" t="s">
        <v>40</v>
      </c>
      <c r="Q10">
        <f>D13</f>
        <v>0</v>
      </c>
      <c r="R10">
        <f>IF(P10=Q10,50,0)</f>
        <v>0</v>
      </c>
    </row>
    <row r="11" spans="2:18">
      <c r="B11" t="s">
        <v>39</v>
      </c>
      <c r="O11">
        <v>2</v>
      </c>
      <c r="P11" t="s">
        <v>41</v>
      </c>
      <c r="Q11">
        <f>D15</f>
        <v>0</v>
      </c>
      <c r="R11">
        <f>IF(P11=Q11,50,0)</f>
        <v>0</v>
      </c>
    </row>
    <row r="12" spans="2:18">
      <c r="B12" t="s">
        <v>33</v>
      </c>
    </row>
    <row r="13" spans="2:18">
      <c r="B13" t="s">
        <v>34</v>
      </c>
      <c r="D13" s="13"/>
      <c r="R13">
        <f>SUM(R10:R11)</f>
        <v>0</v>
      </c>
    </row>
    <row r="15" spans="2:18">
      <c r="B15" t="s">
        <v>35</v>
      </c>
      <c r="D15" s="13"/>
    </row>
    <row r="17" spans="2:12">
      <c r="B17" s="3"/>
      <c r="C17" s="3"/>
      <c r="D17" s="3"/>
      <c r="E17" s="3"/>
      <c r="F17" s="3" t="s">
        <v>36</v>
      </c>
      <c r="G17" s="3"/>
      <c r="H17" s="3"/>
      <c r="I17" s="3"/>
      <c r="J17" s="3"/>
      <c r="K17" s="3"/>
      <c r="L17" s="3"/>
    </row>
    <row r="18" spans="2:1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>
      <c r="B22" s="12"/>
      <c r="C22" s="29" t="s">
        <v>63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2:1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</sheetData>
  <sheetProtection password="C6AC" sheet="1" objects="1" scenarios="1"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3"/>
  <sheetViews>
    <sheetView workbookViewId="0">
      <selection activeCell="I25" sqref="I25"/>
    </sheetView>
  </sheetViews>
  <sheetFormatPr defaultRowHeight="12.75"/>
  <cols>
    <col min="1" max="1" width="18.85546875" customWidth="1"/>
    <col min="16" max="19" width="0" hidden="1" customWidth="1"/>
  </cols>
  <sheetData>
    <row r="2" spans="1:23">
      <c r="B2" s="1" t="s">
        <v>43</v>
      </c>
      <c r="C2" s="2"/>
    </row>
    <row r="3" spans="1:23">
      <c r="B3" s="1"/>
      <c r="C3" s="2"/>
      <c r="V3" s="1"/>
      <c r="W3" s="2"/>
    </row>
    <row r="4" spans="1:23">
      <c r="B4" s="1" t="s">
        <v>49</v>
      </c>
      <c r="C4" s="2"/>
      <c r="V4" s="1"/>
      <c r="W4" s="2"/>
    </row>
    <row r="5" spans="1:23">
      <c r="B5" s="1"/>
      <c r="C5" s="2"/>
      <c r="V5" s="1"/>
      <c r="W5" s="2"/>
    </row>
    <row r="6" spans="1:23">
      <c r="B6" s="1" t="s">
        <v>44</v>
      </c>
      <c r="C6" s="2"/>
      <c r="D6" t="s">
        <v>45</v>
      </c>
      <c r="V6" s="1"/>
      <c r="W6" s="2"/>
    </row>
    <row r="7" spans="1:23">
      <c r="A7" s="1" t="s">
        <v>2</v>
      </c>
      <c r="B7" s="2">
        <v>125000</v>
      </c>
      <c r="D7" s="2">
        <v>300000</v>
      </c>
      <c r="V7" s="1"/>
      <c r="W7" s="2"/>
    </row>
    <row r="8" spans="1:23">
      <c r="A8" t="s">
        <v>46</v>
      </c>
      <c r="B8" s="14">
        <v>50000</v>
      </c>
      <c r="D8" s="14">
        <v>175000</v>
      </c>
      <c r="V8" s="1"/>
      <c r="W8" s="2"/>
    </row>
    <row r="9" spans="1:23">
      <c r="A9" t="s">
        <v>47</v>
      </c>
      <c r="B9" s="2">
        <v>25000</v>
      </c>
      <c r="D9" s="14">
        <v>50000</v>
      </c>
    </row>
    <row r="10" spans="1:23">
      <c r="A10" t="s">
        <v>48</v>
      </c>
      <c r="B10" s="14">
        <v>25000</v>
      </c>
      <c r="D10" s="14">
        <v>50000</v>
      </c>
    </row>
    <row r="11" spans="1:23">
      <c r="P11">
        <v>1</v>
      </c>
      <c r="Q11">
        <v>125000</v>
      </c>
      <c r="R11" s="2">
        <f>B14</f>
        <v>0</v>
      </c>
      <c r="S11">
        <f>IF(Q11=R11,5,0)</f>
        <v>0</v>
      </c>
    </row>
    <row r="12" spans="1:23">
      <c r="P12">
        <v>2</v>
      </c>
      <c r="Q12">
        <v>50000</v>
      </c>
      <c r="R12" s="2">
        <f t="shared" ref="R12:R17" si="0">B15</f>
        <v>0</v>
      </c>
      <c r="S12">
        <f t="shared" ref="S12:S31" si="1">IF(Q12=R12,5,0)</f>
        <v>0</v>
      </c>
    </row>
    <row r="13" spans="1:23">
      <c r="B13" t="s">
        <v>44</v>
      </c>
      <c r="D13" t="s">
        <v>45</v>
      </c>
      <c r="F13" t="s">
        <v>54</v>
      </c>
      <c r="P13">
        <v>3</v>
      </c>
      <c r="Q13">
        <v>75000</v>
      </c>
      <c r="R13" s="2">
        <f t="shared" si="0"/>
        <v>0</v>
      </c>
      <c r="S13">
        <f t="shared" si="1"/>
        <v>0</v>
      </c>
    </row>
    <row r="14" spans="1:23">
      <c r="A14" t="s">
        <v>2</v>
      </c>
      <c r="B14" s="17"/>
      <c r="D14" s="17"/>
      <c r="F14" s="17"/>
      <c r="P14">
        <v>4</v>
      </c>
      <c r="Q14">
        <v>25000</v>
      </c>
      <c r="R14" s="2">
        <f t="shared" si="0"/>
        <v>0</v>
      </c>
      <c r="S14">
        <f t="shared" si="1"/>
        <v>0</v>
      </c>
    </row>
    <row r="15" spans="1:23">
      <c r="A15" t="s">
        <v>50</v>
      </c>
      <c r="B15" s="18"/>
      <c r="D15" s="18"/>
      <c r="F15" s="22"/>
      <c r="P15">
        <v>5</v>
      </c>
      <c r="Q15">
        <v>50000</v>
      </c>
      <c r="R15" s="2">
        <f t="shared" si="0"/>
        <v>0</v>
      </c>
      <c r="S15">
        <f t="shared" si="1"/>
        <v>0</v>
      </c>
    </row>
    <row r="16" spans="1:23">
      <c r="A16" t="s">
        <v>51</v>
      </c>
      <c r="B16" s="19"/>
      <c r="D16" s="17"/>
      <c r="F16" s="17"/>
      <c r="P16">
        <v>6</v>
      </c>
      <c r="R16" s="2">
        <f t="shared" si="0"/>
        <v>0</v>
      </c>
      <c r="S16">
        <f t="shared" si="1"/>
        <v>5</v>
      </c>
    </row>
    <row r="17" spans="1:19">
      <c r="A17" t="s">
        <v>47</v>
      </c>
      <c r="B17" s="18"/>
      <c r="D17" s="20"/>
      <c r="F17" s="22"/>
      <c r="P17">
        <v>7</v>
      </c>
      <c r="R17" s="2">
        <f t="shared" si="0"/>
        <v>0</v>
      </c>
      <c r="S17">
        <f t="shared" si="1"/>
        <v>5</v>
      </c>
    </row>
    <row r="18" spans="1:19">
      <c r="A18" t="s">
        <v>52</v>
      </c>
      <c r="B18" s="19"/>
      <c r="D18" s="21"/>
      <c r="F18" s="17"/>
      <c r="P18">
        <v>8</v>
      </c>
      <c r="Q18">
        <v>300000</v>
      </c>
      <c r="R18" s="2">
        <f>D14</f>
        <v>0</v>
      </c>
      <c r="S18">
        <f t="shared" si="1"/>
        <v>0</v>
      </c>
    </row>
    <row r="19" spans="1:19">
      <c r="A19" t="s">
        <v>48</v>
      </c>
      <c r="B19" s="19"/>
      <c r="D19" s="19"/>
      <c r="F19" s="20"/>
      <c r="P19">
        <v>9</v>
      </c>
      <c r="Q19">
        <v>175000</v>
      </c>
      <c r="R19" s="2">
        <f t="shared" ref="R19:R24" si="2">D15</f>
        <v>0</v>
      </c>
      <c r="S19">
        <f t="shared" si="1"/>
        <v>0</v>
      </c>
    </row>
    <row r="20" spans="1:19">
      <c r="A20" t="s">
        <v>53</v>
      </c>
      <c r="B20" s="19"/>
      <c r="D20" s="19"/>
      <c r="F20" s="17"/>
      <c r="P20">
        <v>10</v>
      </c>
      <c r="Q20">
        <v>125000</v>
      </c>
      <c r="R20" s="2">
        <f t="shared" si="2"/>
        <v>0</v>
      </c>
      <c r="S20">
        <f t="shared" si="1"/>
        <v>0</v>
      </c>
    </row>
    <row r="21" spans="1:19">
      <c r="P21">
        <v>11</v>
      </c>
      <c r="Q21">
        <v>50000</v>
      </c>
      <c r="R21" s="2">
        <f t="shared" si="2"/>
        <v>0</v>
      </c>
      <c r="S21">
        <f t="shared" si="1"/>
        <v>0</v>
      </c>
    </row>
    <row r="22" spans="1:19">
      <c r="J22" s="16"/>
      <c r="P22">
        <v>12</v>
      </c>
      <c r="Q22">
        <v>75000</v>
      </c>
      <c r="R22" s="2">
        <f t="shared" si="2"/>
        <v>0</v>
      </c>
      <c r="S22">
        <f t="shared" si="1"/>
        <v>0</v>
      </c>
    </row>
    <row r="23" spans="1:19">
      <c r="P23">
        <v>13</v>
      </c>
      <c r="R23" s="2">
        <f t="shared" si="2"/>
        <v>0</v>
      </c>
      <c r="S23">
        <f t="shared" si="1"/>
        <v>5</v>
      </c>
    </row>
    <row r="24" spans="1:19">
      <c r="P24">
        <v>14</v>
      </c>
      <c r="R24" s="2">
        <f t="shared" si="2"/>
        <v>0</v>
      </c>
      <c r="S24">
        <f t="shared" si="1"/>
        <v>5</v>
      </c>
    </row>
    <row r="25" spans="1:19">
      <c r="P25">
        <v>15</v>
      </c>
      <c r="Q25">
        <v>425000</v>
      </c>
      <c r="R25" s="2">
        <f>F14</f>
        <v>0</v>
      </c>
      <c r="S25">
        <f t="shared" si="1"/>
        <v>0</v>
      </c>
    </row>
    <row r="26" spans="1:19">
      <c r="P26">
        <v>16</v>
      </c>
      <c r="Q26">
        <v>225000</v>
      </c>
      <c r="R26" s="2">
        <f t="shared" ref="R26:R31" si="3">F15</f>
        <v>0</v>
      </c>
      <c r="S26">
        <f t="shared" si="1"/>
        <v>0</v>
      </c>
    </row>
    <row r="27" spans="1:19">
      <c r="P27">
        <v>17</v>
      </c>
      <c r="Q27">
        <v>200000</v>
      </c>
      <c r="R27" s="2">
        <f t="shared" si="3"/>
        <v>0</v>
      </c>
      <c r="S27">
        <f t="shared" si="1"/>
        <v>0</v>
      </c>
    </row>
    <row r="28" spans="1:19">
      <c r="P28">
        <v>18</v>
      </c>
      <c r="Q28">
        <v>75000</v>
      </c>
      <c r="R28" s="2">
        <f t="shared" si="3"/>
        <v>0</v>
      </c>
      <c r="S28">
        <f t="shared" si="1"/>
        <v>0</v>
      </c>
    </row>
    <row r="29" spans="1:19">
      <c r="P29">
        <v>19</v>
      </c>
      <c r="Q29">
        <v>125000</v>
      </c>
      <c r="R29" s="2">
        <f t="shared" si="3"/>
        <v>0</v>
      </c>
      <c r="S29">
        <f t="shared" si="1"/>
        <v>0</v>
      </c>
    </row>
    <row r="30" spans="1:19">
      <c r="P30">
        <v>20</v>
      </c>
      <c r="Q30">
        <v>75000</v>
      </c>
      <c r="R30" s="2">
        <f t="shared" si="3"/>
        <v>0</v>
      </c>
      <c r="S30">
        <f t="shared" si="1"/>
        <v>0</v>
      </c>
    </row>
    <row r="31" spans="1:19">
      <c r="P31">
        <v>21</v>
      </c>
      <c r="Q31">
        <v>50000</v>
      </c>
      <c r="R31" s="2">
        <f t="shared" si="3"/>
        <v>0</v>
      </c>
      <c r="S31">
        <f t="shared" si="1"/>
        <v>0</v>
      </c>
    </row>
    <row r="33" spans="19:19">
      <c r="S33">
        <f>SUM(S11:S31)</f>
        <v>20</v>
      </c>
    </row>
  </sheetData>
  <sheetProtection password="C6AC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0"/>
  <sheetViews>
    <sheetView workbookViewId="0">
      <selection activeCell="L13" sqref="L13"/>
    </sheetView>
  </sheetViews>
  <sheetFormatPr defaultRowHeight="12.75"/>
  <cols>
    <col min="13" max="16" width="0" hidden="1" customWidth="1"/>
  </cols>
  <sheetData>
    <row r="2" spans="1:16">
      <c r="B2" s="15" t="s">
        <v>56</v>
      </c>
    </row>
    <row r="5" spans="1:16">
      <c r="E5" t="s">
        <v>44</v>
      </c>
      <c r="G5" t="s">
        <v>45</v>
      </c>
    </row>
    <row r="6" spans="1:16">
      <c r="B6" s="15" t="s">
        <v>57</v>
      </c>
      <c r="E6" s="14">
        <v>200000</v>
      </c>
      <c r="G6" s="14">
        <v>350000</v>
      </c>
      <c r="M6" s="1"/>
      <c r="N6" s="2"/>
    </row>
    <row r="7" spans="1:16">
      <c r="L7" s="1"/>
      <c r="M7" s="2"/>
      <c r="O7" s="2"/>
    </row>
    <row r="8" spans="1:16">
      <c r="B8" s="15" t="s">
        <v>2</v>
      </c>
      <c r="E8" s="2">
        <v>125000</v>
      </c>
      <c r="G8" s="2">
        <v>300000</v>
      </c>
      <c r="M8" s="14"/>
      <c r="O8" s="14"/>
    </row>
    <row r="9" spans="1:16">
      <c r="M9" s="2"/>
      <c r="O9" s="14"/>
    </row>
    <row r="10" spans="1:16">
      <c r="B10" s="15" t="s">
        <v>58</v>
      </c>
      <c r="E10" s="2">
        <v>25000</v>
      </c>
      <c r="G10" s="2">
        <v>75000</v>
      </c>
      <c r="M10" s="14"/>
      <c r="O10" s="14"/>
    </row>
    <row r="12" spans="1:16">
      <c r="B12" s="15" t="s">
        <v>59</v>
      </c>
      <c r="E12" s="23">
        <v>0.15</v>
      </c>
      <c r="G12" s="23">
        <v>0.18</v>
      </c>
    </row>
    <row r="14" spans="1:16">
      <c r="M14">
        <v>1</v>
      </c>
      <c r="N14" s="24">
        <v>0.125</v>
      </c>
      <c r="O14" s="24">
        <f>E21</f>
        <v>0</v>
      </c>
      <c r="P14">
        <f>IF(N14=O14,12.5,0)</f>
        <v>0</v>
      </c>
    </row>
    <row r="15" spans="1:16">
      <c r="M15">
        <v>2</v>
      </c>
      <c r="N15">
        <v>-5000</v>
      </c>
      <c r="O15">
        <f>E23</f>
        <v>0</v>
      </c>
      <c r="P15">
        <f t="shared" ref="P15:P21" si="0">IF(N15=O15,12.5,0)</f>
        <v>0</v>
      </c>
    </row>
    <row r="16" spans="1:16">
      <c r="A16" s="15">
        <v>1</v>
      </c>
      <c r="B16" s="15" t="s">
        <v>60</v>
      </c>
      <c r="M16">
        <v>3</v>
      </c>
      <c r="N16" s="24">
        <v>0.21429999999999999</v>
      </c>
      <c r="O16" s="24">
        <f>G21</f>
        <v>0</v>
      </c>
      <c r="P16">
        <f t="shared" si="0"/>
        <v>0</v>
      </c>
    </row>
    <row r="17" spans="1:16">
      <c r="B17" s="15" t="s">
        <v>71</v>
      </c>
      <c r="M17">
        <v>4</v>
      </c>
      <c r="N17">
        <v>12000</v>
      </c>
      <c r="O17">
        <f>G23</f>
        <v>0</v>
      </c>
      <c r="P17">
        <f t="shared" si="0"/>
        <v>0</v>
      </c>
    </row>
    <row r="18" spans="1:16">
      <c r="M18">
        <v>5</v>
      </c>
      <c r="N18" s="15" t="s">
        <v>45</v>
      </c>
      <c r="O18">
        <f>C28</f>
        <v>0</v>
      </c>
      <c r="P18">
        <f t="shared" si="0"/>
        <v>0</v>
      </c>
    </row>
    <row r="19" spans="1:16">
      <c r="E19" t="s">
        <v>44</v>
      </c>
      <c r="G19" t="s">
        <v>45</v>
      </c>
      <c r="M19">
        <v>6</v>
      </c>
      <c r="O19">
        <f>C30</f>
        <v>0</v>
      </c>
      <c r="P19">
        <f t="shared" si="0"/>
        <v>12.5</v>
      </c>
    </row>
    <row r="20" spans="1:16">
      <c r="M20">
        <v>7</v>
      </c>
      <c r="N20" s="15" t="s">
        <v>45</v>
      </c>
      <c r="O20">
        <f>C38</f>
        <v>0</v>
      </c>
      <c r="P20">
        <f t="shared" si="0"/>
        <v>0</v>
      </c>
    </row>
    <row r="21" spans="1:16">
      <c r="C21" s="15" t="s">
        <v>61</v>
      </c>
      <c r="E21" s="27"/>
      <c r="F21" s="24"/>
      <c r="G21" s="27"/>
      <c r="M21">
        <v>8</v>
      </c>
      <c r="O21">
        <f>C40</f>
        <v>0</v>
      </c>
      <c r="P21">
        <f t="shared" si="0"/>
        <v>12.5</v>
      </c>
    </row>
    <row r="23" spans="1:16">
      <c r="C23" s="15" t="s">
        <v>62</v>
      </c>
      <c r="E23" s="19"/>
      <c r="G23" s="19"/>
      <c r="P23">
        <f>SUM(P14:P21)</f>
        <v>25</v>
      </c>
    </row>
    <row r="24" spans="1:16">
      <c r="K24" s="16"/>
    </row>
    <row r="25" spans="1:16">
      <c r="A25">
        <v>2</v>
      </c>
      <c r="B25" s="15" t="s">
        <v>64</v>
      </c>
    </row>
    <row r="26" spans="1:16">
      <c r="B26" s="15" t="s">
        <v>65</v>
      </c>
    </row>
    <row r="28" spans="1:16">
      <c r="B28" s="15" t="s">
        <v>66</v>
      </c>
      <c r="C28" s="28"/>
    </row>
    <row r="29" spans="1:16">
      <c r="I29" s="15" t="s">
        <v>67</v>
      </c>
    </row>
    <row r="30" spans="1:16">
      <c r="C30" s="19"/>
      <c r="I30" s="15" t="s">
        <v>44</v>
      </c>
    </row>
    <row r="31" spans="1:16">
      <c r="I31" s="15" t="s">
        <v>45</v>
      </c>
    </row>
    <row r="34" spans="1:3">
      <c r="A34">
        <v>3</v>
      </c>
      <c r="B34" s="15" t="s">
        <v>68</v>
      </c>
    </row>
    <row r="35" spans="1:3">
      <c r="B35" s="15" t="s">
        <v>69</v>
      </c>
    </row>
    <row r="36" spans="1:3">
      <c r="B36" s="25" t="s">
        <v>70</v>
      </c>
    </row>
    <row r="38" spans="1:3">
      <c r="B38" s="15" t="s">
        <v>66</v>
      </c>
      <c r="C38" s="28"/>
    </row>
    <row r="40" spans="1:3">
      <c r="C40" s="19"/>
    </row>
  </sheetData>
  <sheetProtection password="C6AC" sheet="1" objects="1" scenarios="1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 Cash receipt budget</vt:lpstr>
      <vt:lpstr>2) overhead budget</vt:lpstr>
      <vt:lpstr>3)Material variances</vt:lpstr>
      <vt:lpstr>4)segm inc statemt</vt:lpstr>
      <vt:lpstr>5)ROI and Resid Income</vt:lpstr>
    </vt:vector>
  </TitlesOfParts>
  <Company>Lone Star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Smith</dc:creator>
  <cp:lastModifiedBy>william.mclaughlin</cp:lastModifiedBy>
  <dcterms:created xsi:type="dcterms:W3CDTF">2011-04-20T14:14:06Z</dcterms:created>
  <dcterms:modified xsi:type="dcterms:W3CDTF">2011-04-20T21:51:56Z</dcterms:modified>
</cp:coreProperties>
</file>