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<sst xmlns="http://schemas.openxmlformats.org/spreadsheetml/2006/main" count="142" uniqueCount="112">
  <si>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>Shareholder</t>
  </si>
  <si>
    <t>No. 1</t>
  </si>
  <si>
    <t>No. 2</t>
  </si>
  <si>
    <t>No. 3</t>
  </si>
  <si>
    <t>No. 4</t>
  </si>
  <si>
    <t>No. 5</t>
  </si>
  <si>
    <t>No. 6</t>
  </si>
  <si>
    <t>Seed 1</t>
  </si>
  <si>
    <t>Seed 2</t>
  </si>
  <si>
    <t>A</t>
  </si>
  <si>
    <t>B</t>
  </si>
  <si>
    <t>C</t>
  </si>
  <si>
    <t>Shares</t>
  </si>
  <si>
    <t>Price/Share</t>
  </si>
  <si>
    <t>Cash Flow</t>
  </si>
  <si>
    <t>Post-Money Value</t>
  </si>
  <si>
    <t>Pre-Money Value</t>
  </si>
  <si>
    <t>Owner.</t>
  </si>
  <si>
    <t>Interest</t>
  </si>
  <si>
    <t>NA</t>
  </si>
  <si>
    <t>Cost</t>
  </si>
  <si>
    <t>Value</t>
  </si>
  <si>
    <t>Value after "C" Round</t>
  </si>
  <si>
    <t>Gain</t>
  </si>
  <si>
    <t>Value after $30 IPO</t>
  </si>
  <si>
    <t>Gain/Share</t>
  </si>
  <si>
    <t>IPO 3 Yrs.</t>
  </si>
  <si>
    <t>IPO 4 Yrs.</t>
  </si>
  <si>
    <t>FINANCING ROUND</t>
  </si>
  <si>
    <t>"Seed 1"</t>
  </si>
  <si>
    <t>"Seed 2"</t>
  </si>
  <si>
    <t>"A"</t>
  </si>
  <si>
    <t>"B"</t>
  </si>
  <si>
    <t>"C"</t>
  </si>
  <si>
    <t>Multiple = 30X</t>
  </si>
  <si>
    <t>Multiple = 6X</t>
  </si>
  <si>
    <t>Multiple = 3X</t>
  </si>
  <si>
    <t>Multiple = 2X</t>
  </si>
  <si>
    <t>Multiple = &lt;1X</t>
  </si>
  <si>
    <t>Annual Return (IRR)</t>
  </si>
  <si>
    <t>IPO 2 Yrs.</t>
  </si>
  <si>
    <t>IPO 1 Yr.</t>
  </si>
  <si>
    <t>t=0</t>
  </si>
  <si>
    <t>can act to minimize the impact of dilution.</t>
  </si>
  <si>
    <r>
      <t>Dilution.</t>
    </r>
    <r>
      <rPr>
        <sz val="10"/>
        <rFont val="Arial"/>
        <family val="0"/>
      </rPr>
      <t xml:space="preserve">  The loss of ownership interest, expressed in percentage terms, as ownership interests are sold from financing round to financing round.  Antidilution clauses in preferred stock sales contracts. </t>
    </r>
  </si>
  <si>
    <t>Antidilution Example:</t>
  </si>
  <si>
    <t>Discussion Items:</t>
  </si>
  <si>
    <t>Simple Capitalization Plan For A Startup Business - Example</t>
  </si>
  <si>
    <t>Shares Outstanding</t>
  </si>
  <si>
    <t>IPO Timeline Assumptions for IRR Calculation. Assume that</t>
  </si>
  <si>
    <t>the financing round takes place on these dates and that two</t>
  </si>
  <si>
    <t>possible IPO dates are considered. IPO price = $30 in both cases.</t>
  </si>
  <si>
    <t>IPO</t>
  </si>
  <si>
    <t>(Value @ IPO = $30*15,000 = $450,000)</t>
  </si>
  <si>
    <t>SH</t>
  </si>
  <si>
    <t>Assume that Investor No. 3 has antidilution protection after Seed Round 1 (i.e. given in Seed 1).</t>
  </si>
  <si>
    <r>
      <t>Rates of Return.</t>
    </r>
    <r>
      <rPr>
        <sz val="10"/>
        <rFont val="Arial"/>
        <family val="0"/>
      </rPr>
      <t xml:space="preserve">  Time to IPO matters. For a venture capital investor, under the assumptions given, the difference in IRR between an IPO executed in Year 3 versus Year 4 is significant (210% versus 134%).</t>
    </r>
  </si>
  <si>
    <r>
      <t>Valuation.</t>
    </r>
    <r>
      <rPr>
        <sz val="10"/>
        <rFont val="Arial"/>
        <family val="0"/>
      </rPr>
      <t xml:space="preserve">  Post-Money is the implied valuation given an equity ownership sold by the entrepreneur divided by the investment amount. Pre-Money is the Post-Money valuation less the investment amount.</t>
    </r>
  </si>
  <si>
    <t xml:space="preserve">Shares Outstanding = </t>
  </si>
  <si>
    <t xml:space="preserve">  Investor No. 3 is not diluted</t>
  </si>
  <si>
    <t>?</t>
  </si>
  <si>
    <t>Objectives to focus on: 1) managing value creation 2) managing capital structure and 3) an "exit vision"</t>
  </si>
  <si>
    <t>"THE EXIT"</t>
  </si>
  <si>
    <t>No. 1 (e.g. entrepreneur)</t>
  </si>
  <si>
    <t>No. 2 (e.g. friends)</t>
  </si>
  <si>
    <t>No. 3 (e.g. family)</t>
  </si>
  <si>
    <t>No. 13 (e.g. late stage VC)</t>
  </si>
  <si>
    <t>No. 14 (e.g. late stage VC)</t>
  </si>
  <si>
    <t>No. 15 (e.g. late stage VC)</t>
  </si>
  <si>
    <t>No. 4 (e.g. angels)</t>
  </si>
  <si>
    <t>No. 5 (e.g. angels)</t>
  </si>
  <si>
    <t>No. 7 (e.g. early stage VC)</t>
  </si>
  <si>
    <t>No. 8 (e.g. early stage VC)</t>
  </si>
  <si>
    <t>No. 9 (e.g. early stage VC)</t>
  </si>
  <si>
    <t>No. 10 (e.g. mid stage VC)</t>
  </si>
  <si>
    <t>No. 11 (e.g. mid stage VC)</t>
  </si>
  <si>
    <t>No. 12 (e.g. mid stage VC)</t>
  </si>
  <si>
    <t>Note: gave up 50% of the</t>
  </si>
  <si>
    <t>Dilution</t>
  </si>
  <si>
    <t>No longer own majority.</t>
  </si>
  <si>
    <t>Is the loss of control an</t>
  </si>
  <si>
    <t>issue?</t>
  </si>
  <si>
    <t>company to raise $15K</t>
  </si>
  <si>
    <t>company to raise $60K. Why?</t>
  </si>
  <si>
    <t>Note: gave up 20.1% of the</t>
  </si>
  <si>
    <t>153K</t>
  </si>
  <si>
    <t xml:space="preserve">   Total financing = </t>
  </si>
  <si>
    <t>Financing takes place over time … results in a smaller % of the company being sold for a given financing requirement … driven by higher valuations over time.</t>
  </si>
  <si>
    <t xml:space="preserve">   (Driven by business plan)</t>
  </si>
  <si>
    <t>Liquidation Preference.</t>
  </si>
  <si>
    <t>Nature of Stock Sold.</t>
  </si>
  <si>
    <t>Gives investor preference in liquidation event. Given by contract to preferred shareholder … if agreed to by the parties.</t>
  </si>
  <si>
    <t>Example:</t>
  </si>
  <si>
    <t>Say business fails at the end of Year 1, after A&amp;B rounds were completed. B Round investors received a preference when they invested.</t>
  </si>
  <si>
    <t>Round B investors recover their original investment but have lost value. Round A investors paid $10/share but get back only $1.67/share.</t>
  </si>
  <si>
    <t>Seed 1 investors earn a positive return, Seed 2 investors take a loss.</t>
  </si>
  <si>
    <t>Seed Rounds 1 &amp; 2 investors receive common stock (rights dictated primarily by state law) … Rounds A, B &amp; C investors receive preferred stock.</t>
  </si>
  <si>
    <t>OR …</t>
  </si>
  <si>
    <t>New total shares = No. 3 shares/33%, and new total shares = 5,000 + No. 3 shares</t>
  </si>
  <si>
    <t xml:space="preserve">Therefore, 5,000 + No. 3 shares = No. 3 shares/33% </t>
  </si>
  <si>
    <t>and, .3333(5,000 + No. 3 shares) = No. 3 shares</t>
  </si>
  <si>
    <t>and, 1,6667 + .3333No. 3 shares = No. 3 shares</t>
  </si>
  <si>
    <t>and, 1,6667 = .67No. 3 shares</t>
  </si>
  <si>
    <t>and, 1,667/.67 = No. 3 shares = 2,488</t>
  </si>
  <si>
    <t xml:space="preserve">Therefore, No. 3 shares = 2,488, and total shares outstanding = 7, 488 </t>
  </si>
  <si>
    <t>EXHIBIT 1</t>
  </si>
  <si>
    <t>No. 6 (e.g. angels)</t>
  </si>
  <si>
    <r>
      <t>Investment Timing.</t>
    </r>
    <r>
      <rPr>
        <sz val="10"/>
        <rFont val="Arial"/>
        <family val="0"/>
      </rPr>
      <t xml:space="preserve">  Early round investors generate highest return (commensurate with their higher risk position).  As risk goes down in subsequent financing rounds, so does IRR.  </t>
    </r>
  </si>
  <si>
    <t>The preference required that they receive all of their investment amount ($45,000) back before any other investor receives anything.</t>
  </si>
  <si>
    <t>Assume the business is liquidated for $60,000 cash.</t>
  </si>
  <si>
    <t>Round B investors receive $45,000, the other investors (holding 9,000 shares) receive the balance of $15,000 on a prorated basis ($15,000/9,000 = $1.67/share)</t>
  </si>
  <si>
    <t>Valuations rise as a track record is established and risk goes down. Can use DCF, 1st Chicago, VC methods.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</si>
</sst>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35</xdr:row>
      <xdr:rowOff>9525</xdr:rowOff>
    </xdr:from>
    <xdr:to>
      <xdr:col>26</xdr:col>
      <xdr:colOff>19050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>
          <a:off x="8229600" y="56769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76200</xdr:rowOff>
    </xdr:from>
    <xdr:to>
      <xdr:col>22</xdr:col>
      <xdr:colOff>0</xdr:colOff>
      <xdr:row>35</xdr:row>
      <xdr:rowOff>76200</xdr:rowOff>
    </xdr:to>
    <xdr:sp>
      <xdr:nvSpPr>
        <xdr:cNvPr id="2" name="Line 3"/>
        <xdr:cNvSpPr>
          <a:spLocks/>
        </xdr:cNvSpPr>
      </xdr:nvSpPr>
      <xdr:spPr>
        <a:xfrm>
          <a:off x="9353550" y="5581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95250</xdr:rowOff>
    </xdr:from>
    <xdr:to>
      <xdr:col>24</xdr:col>
      <xdr:colOff>0</xdr:colOff>
      <xdr:row>35</xdr:row>
      <xdr:rowOff>85725</xdr:rowOff>
    </xdr:to>
    <xdr:sp>
      <xdr:nvSpPr>
        <xdr:cNvPr id="3" name="Line 4"/>
        <xdr:cNvSpPr>
          <a:spLocks/>
        </xdr:cNvSpPr>
      </xdr:nvSpPr>
      <xdr:spPr>
        <a:xfrm>
          <a:off x="10077450" y="560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95250</xdr:rowOff>
    </xdr:from>
    <xdr:to>
      <xdr:col>25</xdr:col>
      <xdr:colOff>0</xdr:colOff>
      <xdr:row>35</xdr:row>
      <xdr:rowOff>95250</xdr:rowOff>
    </xdr:to>
    <xdr:sp>
      <xdr:nvSpPr>
        <xdr:cNvPr id="4" name="Line 5"/>
        <xdr:cNvSpPr>
          <a:spLocks/>
        </xdr:cNvSpPr>
      </xdr:nvSpPr>
      <xdr:spPr>
        <a:xfrm>
          <a:off x="10687050" y="5600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95250</xdr:rowOff>
    </xdr:from>
    <xdr:to>
      <xdr:col>20</xdr:col>
      <xdr:colOff>0</xdr:colOff>
      <xdr:row>35</xdr:row>
      <xdr:rowOff>104775</xdr:rowOff>
    </xdr:to>
    <xdr:sp>
      <xdr:nvSpPr>
        <xdr:cNvPr id="5" name="Line 7"/>
        <xdr:cNvSpPr>
          <a:spLocks/>
        </xdr:cNvSpPr>
      </xdr:nvSpPr>
      <xdr:spPr>
        <a:xfrm>
          <a:off x="8724900" y="5600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95250</xdr:rowOff>
    </xdr:from>
    <xdr:to>
      <xdr:col>26</xdr:col>
      <xdr:colOff>0</xdr:colOff>
      <xdr:row>35</xdr:row>
      <xdr:rowOff>104775</xdr:rowOff>
    </xdr:to>
    <xdr:sp>
      <xdr:nvSpPr>
        <xdr:cNvPr id="6" name="Line 8"/>
        <xdr:cNvSpPr>
          <a:spLocks/>
        </xdr:cNvSpPr>
      </xdr:nvSpPr>
      <xdr:spPr>
        <a:xfrm>
          <a:off x="11296650" y="5600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66675</xdr:rowOff>
    </xdr:from>
    <xdr:to>
      <xdr:col>5</xdr:col>
      <xdr:colOff>9525</xdr:colOff>
      <xdr:row>15</xdr:row>
      <xdr:rowOff>104775</xdr:rowOff>
    </xdr:to>
    <xdr:sp>
      <xdr:nvSpPr>
        <xdr:cNvPr id="7" name="AutoShape 9"/>
        <xdr:cNvSpPr>
          <a:spLocks/>
        </xdr:cNvSpPr>
      </xdr:nvSpPr>
      <xdr:spPr>
        <a:xfrm>
          <a:off x="2619375" y="2171700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14</xdr:row>
      <xdr:rowOff>133350</xdr:rowOff>
    </xdr:from>
    <xdr:to>
      <xdr:col>3</xdr:col>
      <xdr:colOff>485775</xdr:colOff>
      <xdr:row>16</xdr:row>
      <xdr:rowOff>76200</xdr:rowOff>
    </xdr:to>
    <xdr:sp>
      <xdr:nvSpPr>
        <xdr:cNvPr id="8" name="Line 10"/>
        <xdr:cNvSpPr>
          <a:spLocks/>
        </xdr:cNvSpPr>
      </xdr:nvSpPr>
      <xdr:spPr>
        <a:xfrm flipV="1">
          <a:off x="2409825" y="2400300"/>
          <a:ext cx="161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19</xdr:row>
      <xdr:rowOff>133350</xdr:rowOff>
    </xdr:from>
    <xdr:to>
      <xdr:col>5</xdr:col>
      <xdr:colOff>9525</xdr:colOff>
      <xdr:row>32</xdr:row>
      <xdr:rowOff>19050</xdr:rowOff>
    </xdr:to>
    <xdr:sp>
      <xdr:nvSpPr>
        <xdr:cNvPr id="9" name="Line 11"/>
        <xdr:cNvSpPr>
          <a:spLocks/>
        </xdr:cNvSpPr>
      </xdr:nvSpPr>
      <xdr:spPr>
        <a:xfrm>
          <a:off x="2362200" y="3209925"/>
          <a:ext cx="3619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19050</xdr:rowOff>
    </xdr:from>
    <xdr:to>
      <xdr:col>3</xdr:col>
      <xdr:colOff>228600</xdr:colOff>
      <xdr:row>13</xdr:row>
      <xdr:rowOff>38100</xdr:rowOff>
    </xdr:to>
    <xdr:sp>
      <xdr:nvSpPr>
        <xdr:cNvPr id="10" name="Line 12"/>
        <xdr:cNvSpPr>
          <a:spLocks/>
        </xdr:cNvSpPr>
      </xdr:nvSpPr>
      <xdr:spPr>
        <a:xfrm flipV="1">
          <a:off x="2124075" y="196215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142875</xdr:rowOff>
    </xdr:from>
    <xdr:to>
      <xdr:col>6</xdr:col>
      <xdr:colOff>104775</xdr:colOff>
      <xdr:row>13</xdr:row>
      <xdr:rowOff>66675</xdr:rowOff>
    </xdr:to>
    <xdr:sp>
      <xdr:nvSpPr>
        <xdr:cNvPr id="11" name="Line 13"/>
        <xdr:cNvSpPr>
          <a:spLocks/>
        </xdr:cNvSpPr>
      </xdr:nvSpPr>
      <xdr:spPr>
        <a:xfrm flipV="1">
          <a:off x="2143125" y="1924050"/>
          <a:ext cx="1123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38100</xdr:rowOff>
    </xdr:from>
    <xdr:to>
      <xdr:col>9</xdr:col>
      <xdr:colOff>104775</xdr:colOff>
      <xdr:row>11</xdr:row>
      <xdr:rowOff>123825</xdr:rowOff>
    </xdr:to>
    <xdr:sp>
      <xdr:nvSpPr>
        <xdr:cNvPr id="12" name="AutoShape 14"/>
        <xdr:cNvSpPr>
          <a:spLocks/>
        </xdr:cNvSpPr>
      </xdr:nvSpPr>
      <xdr:spPr>
        <a:xfrm>
          <a:off x="4295775" y="1495425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10</xdr:row>
      <xdr:rowOff>114300</xdr:rowOff>
    </xdr:from>
    <xdr:to>
      <xdr:col>9</xdr:col>
      <xdr:colOff>9525</xdr:colOff>
      <xdr:row>19</xdr:row>
      <xdr:rowOff>133350</xdr:rowOff>
    </xdr:to>
    <xdr:sp>
      <xdr:nvSpPr>
        <xdr:cNvPr id="13" name="Line 15"/>
        <xdr:cNvSpPr>
          <a:spLocks/>
        </xdr:cNvSpPr>
      </xdr:nvSpPr>
      <xdr:spPr>
        <a:xfrm flipV="1">
          <a:off x="3524250" y="1733550"/>
          <a:ext cx="7524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25</xdr:row>
      <xdr:rowOff>38100</xdr:rowOff>
    </xdr:from>
    <xdr:to>
      <xdr:col>15</xdr:col>
      <xdr:colOff>142875</xdr:colOff>
      <xdr:row>27</xdr:row>
      <xdr:rowOff>123825</xdr:rowOff>
    </xdr:to>
    <xdr:sp>
      <xdr:nvSpPr>
        <xdr:cNvPr id="14" name="AutoShape 17"/>
        <xdr:cNvSpPr>
          <a:spLocks/>
        </xdr:cNvSpPr>
      </xdr:nvSpPr>
      <xdr:spPr>
        <a:xfrm>
          <a:off x="6619875" y="4086225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76200</xdr:rowOff>
    </xdr:from>
    <xdr:to>
      <xdr:col>14</xdr:col>
      <xdr:colOff>495300</xdr:colOff>
      <xdr:row>26</xdr:row>
      <xdr:rowOff>76200</xdr:rowOff>
    </xdr:to>
    <xdr:sp>
      <xdr:nvSpPr>
        <xdr:cNvPr id="15" name="Line 20"/>
        <xdr:cNvSpPr>
          <a:spLocks/>
        </xdr:cNvSpPr>
      </xdr:nvSpPr>
      <xdr:spPr>
        <a:xfrm>
          <a:off x="4943475" y="42862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26</xdr:row>
      <xdr:rowOff>76200</xdr:rowOff>
    </xdr:from>
    <xdr:to>
      <xdr:col>14</xdr:col>
      <xdr:colOff>38100</xdr:colOff>
      <xdr:row>32</xdr:row>
      <xdr:rowOff>76200</xdr:rowOff>
    </xdr:to>
    <xdr:sp>
      <xdr:nvSpPr>
        <xdr:cNvPr id="16" name="Line 21"/>
        <xdr:cNvSpPr>
          <a:spLocks/>
        </xdr:cNvSpPr>
      </xdr:nvSpPr>
      <xdr:spPr>
        <a:xfrm>
          <a:off x="4953000" y="4286250"/>
          <a:ext cx="11239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0</xdr:rowOff>
    </xdr:from>
    <xdr:to>
      <xdr:col>4</xdr:col>
      <xdr:colOff>57150</xdr:colOff>
      <xdr:row>35</xdr:row>
      <xdr:rowOff>114300</xdr:rowOff>
    </xdr:to>
    <xdr:sp>
      <xdr:nvSpPr>
        <xdr:cNvPr id="17" name="Line 22"/>
        <xdr:cNvSpPr>
          <a:spLocks/>
        </xdr:cNvSpPr>
      </xdr:nvSpPr>
      <xdr:spPr>
        <a:xfrm flipH="1" flipV="1">
          <a:off x="2143125" y="5667375"/>
          <a:ext cx="514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9525</xdr:rowOff>
    </xdr:from>
    <xdr:to>
      <xdr:col>5</xdr:col>
      <xdr:colOff>171450</xdr:colOff>
      <xdr:row>35</xdr:row>
      <xdr:rowOff>123825</xdr:rowOff>
    </xdr:to>
    <xdr:sp>
      <xdr:nvSpPr>
        <xdr:cNvPr id="18" name="Line 23"/>
        <xdr:cNvSpPr>
          <a:spLocks/>
        </xdr:cNvSpPr>
      </xdr:nvSpPr>
      <xdr:spPr>
        <a:xfrm flipV="1">
          <a:off x="2676525" y="5676900"/>
          <a:ext cx="2095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35</xdr:row>
      <xdr:rowOff>19050</xdr:rowOff>
    </xdr:from>
    <xdr:to>
      <xdr:col>8</xdr:col>
      <xdr:colOff>28575</xdr:colOff>
      <xdr:row>35</xdr:row>
      <xdr:rowOff>152400</xdr:rowOff>
    </xdr:to>
    <xdr:sp>
      <xdr:nvSpPr>
        <xdr:cNvPr id="19" name="Line 24"/>
        <xdr:cNvSpPr>
          <a:spLocks/>
        </xdr:cNvSpPr>
      </xdr:nvSpPr>
      <xdr:spPr>
        <a:xfrm flipV="1">
          <a:off x="2686050" y="5686425"/>
          <a:ext cx="1133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22.8515625" style="0" customWidth="1"/>
    <col min="2" max="2" width="1.7109375" style="0" customWidth="1"/>
    <col min="3" max="3" width="6.7109375" style="0" customWidth="1"/>
    <col min="4" max="4" width="7.7109375" style="0" customWidth="1"/>
    <col min="5" max="5" width="1.7109375" style="0" customWidth="1"/>
    <col min="6" max="6" width="6.7109375" style="0" customWidth="1"/>
    <col min="7" max="7" width="7.7109375" style="0" customWidth="1"/>
    <col min="8" max="8" width="1.7109375" style="0" customWidth="1"/>
    <col min="9" max="9" width="7.140625" style="0" customWidth="1"/>
    <col min="10" max="10" width="7.7109375" style="0" customWidth="1"/>
    <col min="11" max="11" width="1.7109375" style="0" customWidth="1"/>
    <col min="12" max="13" width="7.7109375" style="0" customWidth="1"/>
    <col min="14" max="14" width="1.7109375" style="0" customWidth="1"/>
    <col min="15" max="16" width="7.7109375" style="0" customWidth="1"/>
    <col min="17" max="17" width="1.7109375" style="0" customWidth="1"/>
    <col min="18" max="20" width="7.7109375" style="0" customWidth="1"/>
    <col min="21" max="21" width="1.7109375" style="0" customWidth="1"/>
    <col min="22" max="22" width="7.7109375" style="0" customWidth="1"/>
    <col min="23" max="23" width="1.7109375" style="0" customWidth="1"/>
  </cols>
  <sheetData>
    <row r="1" ht="12.75">
      <c r="A1" s="17" t="s">
        <v>47</v>
      </c>
    </row>
    <row r="2" spans="1:26" ht="12.75">
      <c r="A2" s="17"/>
      <c r="Z2" s="17" t="s">
        <v>105</v>
      </c>
    </row>
    <row r="3" ht="12.75">
      <c r="A3" s="18" t="s">
        <v>61</v>
      </c>
    </row>
    <row r="4" ht="12.75">
      <c r="Y4" s="19" t="s">
        <v>62</v>
      </c>
    </row>
    <row r="5" spans="3:26" ht="12.75">
      <c r="C5" s="27" t="s">
        <v>28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X5" s="25" t="s">
        <v>24</v>
      </c>
      <c r="Y5" s="25"/>
      <c r="Z5" s="25"/>
    </row>
    <row r="6" spans="3:24" ht="12.75">
      <c r="C6" s="25" t="s">
        <v>29</v>
      </c>
      <c r="D6" s="25"/>
      <c r="F6" s="25" t="s">
        <v>30</v>
      </c>
      <c r="G6" s="25"/>
      <c r="I6" s="25" t="s">
        <v>31</v>
      </c>
      <c r="J6" s="25"/>
      <c r="L6" s="25" t="s">
        <v>32</v>
      </c>
      <c r="M6" s="25"/>
      <c r="O6" s="25" t="s">
        <v>33</v>
      </c>
      <c r="P6" s="25"/>
      <c r="X6" s="15" t="s">
        <v>53</v>
      </c>
    </row>
    <row r="7" spans="4:26" ht="12.75">
      <c r="D7" s="8" t="s">
        <v>17</v>
      </c>
      <c r="E7" s="8"/>
      <c r="F7" s="8"/>
      <c r="G7" s="8" t="s">
        <v>17</v>
      </c>
      <c r="H7" s="8"/>
      <c r="I7" s="8"/>
      <c r="J7" s="8" t="s">
        <v>17</v>
      </c>
      <c r="K7" s="8"/>
      <c r="L7" s="8"/>
      <c r="M7" s="8" t="s">
        <v>17</v>
      </c>
      <c r="N7" s="8"/>
      <c r="O7" s="8"/>
      <c r="P7" s="8" t="s">
        <v>17</v>
      </c>
      <c r="R7" s="25" t="s">
        <v>22</v>
      </c>
      <c r="S7" s="25"/>
      <c r="T7" s="25"/>
      <c r="U7" s="25"/>
      <c r="V7" s="25"/>
      <c r="W7" s="11"/>
      <c r="Y7" s="26" t="s">
        <v>39</v>
      </c>
      <c r="Z7" s="26"/>
    </row>
    <row r="8" spans="1:26" ht="12.75">
      <c r="A8" s="6" t="s">
        <v>0</v>
      </c>
      <c r="C8" s="7" t="s">
        <v>12</v>
      </c>
      <c r="D8" s="7" t="s">
        <v>18</v>
      </c>
      <c r="E8" s="7"/>
      <c r="F8" s="7" t="s">
        <v>12</v>
      </c>
      <c r="G8" s="7" t="s">
        <v>18</v>
      </c>
      <c r="H8" s="7"/>
      <c r="I8" s="7" t="s">
        <v>12</v>
      </c>
      <c r="J8" s="7" t="s">
        <v>18</v>
      </c>
      <c r="K8" s="7"/>
      <c r="L8" s="7" t="s">
        <v>12</v>
      </c>
      <c r="M8" s="7" t="s">
        <v>18</v>
      </c>
      <c r="N8" s="7"/>
      <c r="O8" s="7" t="s">
        <v>12</v>
      </c>
      <c r="P8" s="7" t="s">
        <v>18</v>
      </c>
      <c r="R8" s="7" t="s">
        <v>12</v>
      </c>
      <c r="S8" s="7" t="s">
        <v>20</v>
      </c>
      <c r="T8" s="7" t="s">
        <v>21</v>
      </c>
      <c r="V8" s="7" t="s">
        <v>23</v>
      </c>
      <c r="W8" s="7"/>
      <c r="X8" s="7" t="s">
        <v>25</v>
      </c>
      <c r="Y8" s="7" t="s">
        <v>26</v>
      </c>
      <c r="Z8" s="7" t="s">
        <v>27</v>
      </c>
    </row>
    <row r="10" spans="1:26" ht="12.75">
      <c r="A10" t="s">
        <v>63</v>
      </c>
      <c r="C10" s="4">
        <v>1000</v>
      </c>
      <c r="D10" s="2">
        <f>C10/$C$30</f>
        <v>0.3333333333333333</v>
      </c>
      <c r="F10" s="4">
        <v>1000</v>
      </c>
      <c r="G10" s="2">
        <f>F10/$F$30</f>
        <v>0.16666666666666666</v>
      </c>
      <c r="I10" s="4">
        <v>1000</v>
      </c>
      <c r="J10" s="2">
        <f>I10/$I$30</f>
        <v>0.1111111111111111</v>
      </c>
      <c r="L10" s="4">
        <v>1000</v>
      </c>
      <c r="M10" s="2">
        <f>L10/$L$30</f>
        <v>0.08333333333333333</v>
      </c>
      <c r="O10" s="4">
        <v>1000</v>
      </c>
      <c r="P10" s="2">
        <f>O10/$O$30</f>
        <v>0.06666666666666667</v>
      </c>
      <c r="R10" s="4">
        <v>1000</v>
      </c>
      <c r="S10" s="4">
        <f>$C$32*R10</f>
        <v>1000</v>
      </c>
      <c r="T10" s="4">
        <f>$O$32*R10</f>
        <v>20000</v>
      </c>
      <c r="V10" s="4">
        <f>T10-S10</f>
        <v>19000</v>
      </c>
      <c r="W10" s="4"/>
      <c r="X10" s="9">
        <f>30-$C$32</f>
        <v>29</v>
      </c>
      <c r="Y10" s="12">
        <v>2.1</v>
      </c>
      <c r="Z10" s="12">
        <v>1.34</v>
      </c>
    </row>
    <row r="11" spans="1:24" ht="12.75">
      <c r="A11" t="s">
        <v>64</v>
      </c>
      <c r="C11" s="4">
        <v>1000</v>
      </c>
      <c r="D11" s="2">
        <f>C11/$C$30</f>
        <v>0.3333333333333333</v>
      </c>
      <c r="F11" s="4">
        <v>1000</v>
      </c>
      <c r="G11" s="2">
        <f aca="true" t="shared" si="0" ref="G11:G16">F11/$F$30</f>
        <v>0.16666666666666666</v>
      </c>
      <c r="I11" s="4">
        <v>1000</v>
      </c>
      <c r="J11" s="2">
        <f aca="true" t="shared" si="1" ref="J11:J20">I11/$I$30</f>
        <v>0.1111111111111111</v>
      </c>
      <c r="L11" s="4">
        <v>1000</v>
      </c>
      <c r="M11" s="2">
        <f aca="true" t="shared" si="2" ref="M11:M24">L11/$L$30</f>
        <v>0.08333333333333333</v>
      </c>
      <c r="O11" s="4">
        <v>1000</v>
      </c>
      <c r="P11" s="2">
        <f>O11/$O$30</f>
        <v>0.06666666666666667</v>
      </c>
      <c r="R11" s="4">
        <v>1000</v>
      </c>
      <c r="S11" s="4">
        <f>$C$32*R11</f>
        <v>1000</v>
      </c>
      <c r="T11" s="4">
        <f aca="true" t="shared" si="3" ref="T11:T28">$O$32*R11</f>
        <v>20000</v>
      </c>
      <c r="V11" s="4">
        <f aca="true" t="shared" si="4" ref="V11:V28">T11-S11</f>
        <v>19000</v>
      </c>
      <c r="W11" s="4"/>
      <c r="X11" s="9">
        <f>30-$C$32</f>
        <v>29</v>
      </c>
    </row>
    <row r="12" spans="1:24" ht="12.75">
      <c r="A12" t="s">
        <v>65</v>
      </c>
      <c r="C12" s="4">
        <v>1000</v>
      </c>
      <c r="D12" s="2">
        <f>C12/$C$30</f>
        <v>0.3333333333333333</v>
      </c>
      <c r="F12" s="4">
        <v>1000</v>
      </c>
      <c r="G12" s="2">
        <f t="shared" si="0"/>
        <v>0.16666666666666666</v>
      </c>
      <c r="I12" s="4">
        <v>1000</v>
      </c>
      <c r="J12" s="2">
        <f t="shared" si="1"/>
        <v>0.1111111111111111</v>
      </c>
      <c r="L12" s="4">
        <v>1000</v>
      </c>
      <c r="M12" s="2">
        <f t="shared" si="2"/>
        <v>0.08333333333333333</v>
      </c>
      <c r="O12" s="4">
        <v>1000</v>
      </c>
      <c r="P12" s="2">
        <f>O12/$O$30</f>
        <v>0.06666666666666667</v>
      </c>
      <c r="R12" s="4">
        <v>1000</v>
      </c>
      <c r="S12" s="4">
        <f>$C$32*R12</f>
        <v>1000</v>
      </c>
      <c r="T12" s="4">
        <f t="shared" si="3"/>
        <v>20000</v>
      </c>
      <c r="V12" s="4">
        <f t="shared" si="4"/>
        <v>19000</v>
      </c>
      <c r="W12" s="4"/>
      <c r="X12" s="9">
        <f>30-$C$32</f>
        <v>29</v>
      </c>
    </row>
    <row r="13" spans="6:24" ht="12.75">
      <c r="F13" s="4"/>
      <c r="I13" s="4"/>
      <c r="L13" s="4"/>
      <c r="O13" s="4"/>
      <c r="R13" s="4"/>
      <c r="S13" s="4"/>
      <c r="T13" s="4"/>
      <c r="X13" s="10" t="s">
        <v>34</v>
      </c>
    </row>
    <row r="14" spans="1:26" ht="12.75">
      <c r="A14" t="s">
        <v>69</v>
      </c>
      <c r="C14" s="20" t="s">
        <v>78</v>
      </c>
      <c r="F14" s="4">
        <v>1000</v>
      </c>
      <c r="G14" s="2">
        <f t="shared" si="0"/>
        <v>0.16666666666666666</v>
      </c>
      <c r="I14" s="4">
        <v>1000</v>
      </c>
      <c r="J14" s="2">
        <f t="shared" si="1"/>
        <v>0.1111111111111111</v>
      </c>
      <c r="L14" s="4">
        <v>1000</v>
      </c>
      <c r="M14" s="2">
        <f t="shared" si="2"/>
        <v>0.08333333333333333</v>
      </c>
      <c r="O14" s="4">
        <v>1000</v>
      </c>
      <c r="P14" s="2">
        <f>O14/$O$30</f>
        <v>0.06666666666666667</v>
      </c>
      <c r="R14" s="4">
        <v>1000</v>
      </c>
      <c r="S14" s="4">
        <f>$F$32*R14</f>
        <v>5000</v>
      </c>
      <c r="T14" s="4">
        <f t="shared" si="3"/>
        <v>20000</v>
      </c>
      <c r="V14" s="4">
        <f t="shared" si="4"/>
        <v>15000</v>
      </c>
      <c r="W14" s="4"/>
      <c r="X14" s="9">
        <f>30-$F$32</f>
        <v>25</v>
      </c>
      <c r="Y14" s="12">
        <v>0.82</v>
      </c>
      <c r="Z14" s="12">
        <v>0.56</v>
      </c>
    </row>
    <row r="15" spans="1:24" ht="12.75">
      <c r="A15" t="s">
        <v>70</v>
      </c>
      <c r="F15" s="4">
        <v>1000</v>
      </c>
      <c r="G15" s="2">
        <f t="shared" si="0"/>
        <v>0.16666666666666666</v>
      </c>
      <c r="I15" s="4">
        <v>1000</v>
      </c>
      <c r="J15" s="2">
        <f t="shared" si="1"/>
        <v>0.1111111111111111</v>
      </c>
      <c r="L15" s="4">
        <v>1000</v>
      </c>
      <c r="M15" s="2">
        <f t="shared" si="2"/>
        <v>0.08333333333333333</v>
      </c>
      <c r="O15" s="4">
        <v>1000</v>
      </c>
      <c r="P15" s="2">
        <f>O15/$O$30</f>
        <v>0.06666666666666667</v>
      </c>
      <c r="R15" s="4">
        <v>1000</v>
      </c>
      <c r="S15" s="4">
        <f>$F$32*R15</f>
        <v>5000</v>
      </c>
      <c r="T15" s="4">
        <f t="shared" si="3"/>
        <v>20000</v>
      </c>
      <c r="V15" s="4">
        <f t="shared" si="4"/>
        <v>15000</v>
      </c>
      <c r="W15" s="4"/>
      <c r="X15" s="9">
        <f>30-$F$32</f>
        <v>25</v>
      </c>
    </row>
    <row r="16" spans="1:24" ht="12.75">
      <c r="A16" t="s">
        <v>106</v>
      </c>
      <c r="F16" s="4">
        <v>1000</v>
      </c>
      <c r="G16" s="2">
        <f t="shared" si="0"/>
        <v>0.16666666666666666</v>
      </c>
      <c r="I16" s="4">
        <v>1000</v>
      </c>
      <c r="J16" s="2">
        <f t="shared" si="1"/>
        <v>0.1111111111111111</v>
      </c>
      <c r="L16" s="4">
        <v>1000</v>
      </c>
      <c r="M16" s="2">
        <f t="shared" si="2"/>
        <v>0.08333333333333333</v>
      </c>
      <c r="O16" s="4">
        <v>1000</v>
      </c>
      <c r="P16" s="2">
        <f>O16/$O$30</f>
        <v>0.06666666666666667</v>
      </c>
      <c r="R16" s="4">
        <v>1000</v>
      </c>
      <c r="S16" s="4">
        <f>$F$32*R16</f>
        <v>5000</v>
      </c>
      <c r="T16" s="4">
        <f t="shared" si="3"/>
        <v>20000</v>
      </c>
      <c r="V16" s="4">
        <f t="shared" si="4"/>
        <v>15000</v>
      </c>
      <c r="W16" s="4"/>
      <c r="X16" s="9">
        <f>30-$F$32</f>
        <v>25</v>
      </c>
    </row>
    <row r="17" spans="9:26" ht="12.75">
      <c r="I17" s="4"/>
      <c r="L17" s="4"/>
      <c r="O17" s="4"/>
      <c r="R17" s="4"/>
      <c r="S17" s="4"/>
      <c r="T17" s="4"/>
      <c r="X17" s="10" t="s">
        <v>35</v>
      </c>
      <c r="Y17" s="7" t="s">
        <v>40</v>
      </c>
      <c r="Z17" s="7" t="s">
        <v>26</v>
      </c>
    </row>
    <row r="18" spans="1:26" ht="12.75">
      <c r="A18" t="s">
        <v>71</v>
      </c>
      <c r="D18" s="20" t="s">
        <v>77</v>
      </c>
      <c r="I18" s="4">
        <v>1000</v>
      </c>
      <c r="J18" s="2">
        <f t="shared" si="1"/>
        <v>0.1111111111111111</v>
      </c>
      <c r="L18" s="4">
        <v>1000</v>
      </c>
      <c r="M18" s="2">
        <f t="shared" si="2"/>
        <v>0.08333333333333333</v>
      </c>
      <c r="O18" s="4">
        <v>1000</v>
      </c>
      <c r="P18" s="2">
        <f>O18/$O$30</f>
        <v>0.06666666666666667</v>
      </c>
      <c r="R18" s="4">
        <v>1000</v>
      </c>
      <c r="S18" s="4">
        <f>$I$32*R18</f>
        <v>10000</v>
      </c>
      <c r="T18" s="4">
        <f t="shared" si="3"/>
        <v>20000</v>
      </c>
      <c r="V18" s="4">
        <f t="shared" si="4"/>
        <v>10000</v>
      </c>
      <c r="W18" s="4"/>
      <c r="X18" s="9">
        <f>30-$I$32</f>
        <v>20</v>
      </c>
      <c r="Y18" s="12">
        <v>0.73</v>
      </c>
      <c r="Z18" s="12">
        <v>0.44</v>
      </c>
    </row>
    <row r="19" spans="1:24" ht="12.75">
      <c r="A19" t="s">
        <v>72</v>
      </c>
      <c r="D19" s="20" t="s">
        <v>82</v>
      </c>
      <c r="I19" s="4">
        <v>1000</v>
      </c>
      <c r="J19" s="2">
        <f t="shared" si="1"/>
        <v>0.1111111111111111</v>
      </c>
      <c r="L19" s="4">
        <v>1000</v>
      </c>
      <c r="M19" s="2">
        <f t="shared" si="2"/>
        <v>0.08333333333333333</v>
      </c>
      <c r="O19" s="4">
        <v>1000</v>
      </c>
      <c r="P19" s="2">
        <f>O19/$O$30</f>
        <v>0.06666666666666667</v>
      </c>
      <c r="R19" s="4">
        <v>1000</v>
      </c>
      <c r="S19" s="4">
        <f>$I$32*R19</f>
        <v>10000</v>
      </c>
      <c r="T19" s="4">
        <f t="shared" si="3"/>
        <v>20000</v>
      </c>
      <c r="V19" s="4">
        <f t="shared" si="4"/>
        <v>10000</v>
      </c>
      <c r="W19" s="4"/>
      <c r="X19" s="9">
        <f>30-$I$32</f>
        <v>20</v>
      </c>
    </row>
    <row r="20" spans="1:24" ht="12.75">
      <c r="A20" t="s">
        <v>73</v>
      </c>
      <c r="I20" s="4">
        <v>1000</v>
      </c>
      <c r="J20" s="2">
        <f t="shared" si="1"/>
        <v>0.1111111111111111</v>
      </c>
      <c r="L20" s="4">
        <v>1000</v>
      </c>
      <c r="M20" s="2">
        <f t="shared" si="2"/>
        <v>0.08333333333333333</v>
      </c>
      <c r="O20" s="4">
        <v>1000</v>
      </c>
      <c r="P20" s="2">
        <f>O20/$O$30</f>
        <v>0.06666666666666667</v>
      </c>
      <c r="R20" s="4">
        <v>1000</v>
      </c>
      <c r="S20" s="4">
        <f>$I$32*R20</f>
        <v>10000</v>
      </c>
      <c r="T20" s="4">
        <f t="shared" si="3"/>
        <v>20000</v>
      </c>
      <c r="V20" s="4">
        <f t="shared" si="4"/>
        <v>10000</v>
      </c>
      <c r="W20" s="4"/>
      <c r="X20" s="9">
        <f>30-$I$32</f>
        <v>20</v>
      </c>
    </row>
    <row r="21" spans="6:24" ht="12.75">
      <c r="F21" s="20" t="s">
        <v>79</v>
      </c>
      <c r="L21" s="4"/>
      <c r="O21" s="4"/>
      <c r="R21" s="4"/>
      <c r="S21" s="4"/>
      <c r="T21" s="4"/>
      <c r="X21" s="10" t="s">
        <v>36</v>
      </c>
    </row>
    <row r="22" spans="1:26" ht="12.75">
      <c r="A22" t="s">
        <v>74</v>
      </c>
      <c r="F22" s="20" t="s">
        <v>80</v>
      </c>
      <c r="L22" s="4">
        <v>1000</v>
      </c>
      <c r="M22" s="2">
        <f t="shared" si="2"/>
        <v>0.08333333333333333</v>
      </c>
      <c r="O22" s="4">
        <v>1000</v>
      </c>
      <c r="P22" s="2">
        <f>O22/$O$30</f>
        <v>0.06666666666666667</v>
      </c>
      <c r="R22" s="4">
        <v>1000</v>
      </c>
      <c r="S22" s="4">
        <f>$L$32*R22</f>
        <v>15000</v>
      </c>
      <c r="T22" s="4">
        <f t="shared" si="3"/>
        <v>20000</v>
      </c>
      <c r="V22" s="4">
        <f t="shared" si="4"/>
        <v>5000</v>
      </c>
      <c r="W22" s="4"/>
      <c r="X22" s="9">
        <f>30-$L$32</f>
        <v>15</v>
      </c>
      <c r="Y22" s="12">
        <v>0.41</v>
      </c>
      <c r="Z22" s="12">
        <v>0.26</v>
      </c>
    </row>
    <row r="23" spans="1:24" ht="12.75">
      <c r="A23" t="s">
        <v>75</v>
      </c>
      <c r="F23" s="20" t="s">
        <v>81</v>
      </c>
      <c r="L23" s="4">
        <v>1000</v>
      </c>
      <c r="M23" s="2">
        <f t="shared" si="2"/>
        <v>0.08333333333333333</v>
      </c>
      <c r="O23" s="4">
        <v>1000</v>
      </c>
      <c r="P23" s="2">
        <f>O23/$O$30</f>
        <v>0.06666666666666667</v>
      </c>
      <c r="R23" s="4">
        <v>1000</v>
      </c>
      <c r="S23" s="4">
        <f>$L$32*R23</f>
        <v>15000</v>
      </c>
      <c r="T23" s="4">
        <f t="shared" si="3"/>
        <v>20000</v>
      </c>
      <c r="V23" s="4">
        <f t="shared" si="4"/>
        <v>5000</v>
      </c>
      <c r="W23" s="4"/>
      <c r="X23" s="9">
        <f>30-$L$32</f>
        <v>15</v>
      </c>
    </row>
    <row r="24" spans="1:24" ht="12.75">
      <c r="A24" t="s">
        <v>76</v>
      </c>
      <c r="L24" s="4">
        <v>1000</v>
      </c>
      <c r="M24" s="2">
        <f t="shared" si="2"/>
        <v>0.08333333333333333</v>
      </c>
      <c r="O24" s="4">
        <v>1000</v>
      </c>
      <c r="P24" s="2">
        <f>O24/$O$30</f>
        <v>0.06666666666666667</v>
      </c>
      <c r="R24" s="4">
        <v>1000</v>
      </c>
      <c r="S24" s="4">
        <f>$L$32*R24</f>
        <v>15000</v>
      </c>
      <c r="T24" s="4">
        <f t="shared" si="3"/>
        <v>20000</v>
      </c>
      <c r="V24" s="4">
        <f t="shared" si="4"/>
        <v>5000</v>
      </c>
      <c r="W24" s="4"/>
      <c r="X24" s="9">
        <f>30-$L$32</f>
        <v>15</v>
      </c>
    </row>
    <row r="25" spans="9:26" ht="12.75">
      <c r="I25" s="20" t="s">
        <v>84</v>
      </c>
      <c r="O25" s="4"/>
      <c r="R25" s="4"/>
      <c r="S25" s="4"/>
      <c r="T25" s="4"/>
      <c r="X25" s="10" t="s">
        <v>37</v>
      </c>
      <c r="Y25" s="7" t="s">
        <v>41</v>
      </c>
      <c r="Z25" s="7" t="s">
        <v>40</v>
      </c>
    </row>
    <row r="26" spans="1:26" ht="12.75">
      <c r="A26" t="s">
        <v>66</v>
      </c>
      <c r="I26" s="20" t="s">
        <v>83</v>
      </c>
      <c r="O26" s="4">
        <v>1000</v>
      </c>
      <c r="P26" s="2">
        <f>O26/$O$30</f>
        <v>0.06666666666666667</v>
      </c>
      <c r="R26" s="4">
        <v>1000</v>
      </c>
      <c r="S26" s="4">
        <f>$O$32*R26</f>
        <v>20000</v>
      </c>
      <c r="T26" s="4">
        <f t="shared" si="3"/>
        <v>20000</v>
      </c>
      <c r="V26" s="4">
        <f t="shared" si="4"/>
        <v>0</v>
      </c>
      <c r="W26" s="4"/>
      <c r="X26" s="9">
        <f>30-$O$32</f>
        <v>10</v>
      </c>
      <c r="Y26" s="12">
        <v>0.5</v>
      </c>
      <c r="Z26" s="12">
        <v>0.22</v>
      </c>
    </row>
    <row r="27" spans="1:24" ht="12.75">
      <c r="A27" t="s">
        <v>67</v>
      </c>
      <c r="O27" s="4">
        <v>1000</v>
      </c>
      <c r="P27" s="2">
        <f>O27/$O$30</f>
        <v>0.06666666666666667</v>
      </c>
      <c r="R27" s="4">
        <v>1000</v>
      </c>
      <c r="S27" s="4">
        <f>$O$32*R27</f>
        <v>20000</v>
      </c>
      <c r="T27" s="4">
        <f t="shared" si="3"/>
        <v>20000</v>
      </c>
      <c r="V27" s="4">
        <f t="shared" si="4"/>
        <v>0</v>
      </c>
      <c r="W27" s="4"/>
      <c r="X27" s="9">
        <f>30-$O$32</f>
        <v>10</v>
      </c>
    </row>
    <row r="28" spans="1:24" ht="12.75">
      <c r="A28" t="s">
        <v>68</v>
      </c>
      <c r="C28" s="1"/>
      <c r="D28" s="1"/>
      <c r="F28" s="1"/>
      <c r="G28" s="1"/>
      <c r="I28" s="1"/>
      <c r="J28" s="1"/>
      <c r="L28" s="1"/>
      <c r="M28" s="1"/>
      <c r="O28" s="5">
        <v>1000</v>
      </c>
      <c r="P28" s="3">
        <f>O28/$O$30</f>
        <v>0.06666666666666667</v>
      </c>
      <c r="R28" s="5">
        <v>1000</v>
      </c>
      <c r="S28" s="4">
        <f>$O$32*R28</f>
        <v>20000</v>
      </c>
      <c r="T28" s="4">
        <f t="shared" si="3"/>
        <v>20000</v>
      </c>
      <c r="V28" s="4">
        <f t="shared" si="4"/>
        <v>0</v>
      </c>
      <c r="W28" s="4"/>
      <c r="X28" s="9">
        <f>30-$O$32</f>
        <v>10</v>
      </c>
    </row>
    <row r="29" ht="12.75">
      <c r="X29" s="10" t="s">
        <v>38</v>
      </c>
    </row>
    <row r="30" spans="1:18" ht="12.75">
      <c r="A30" t="s">
        <v>48</v>
      </c>
      <c r="C30" s="4">
        <f>SUM(C10:C29)</f>
        <v>3000</v>
      </c>
      <c r="D30" s="2">
        <f>SUM(D10:D29)</f>
        <v>1</v>
      </c>
      <c r="F30" s="4">
        <f>SUM(F10:F29)</f>
        <v>6000</v>
      </c>
      <c r="G30" s="2">
        <f>SUM(G10:G29)</f>
        <v>0.9999999999999999</v>
      </c>
      <c r="I30" s="4">
        <f>SUM(I10:I29)</f>
        <v>9000</v>
      </c>
      <c r="J30" s="2">
        <f>SUM(J10:J29)</f>
        <v>1.0000000000000002</v>
      </c>
      <c r="L30" s="4">
        <f>SUM(L10:L29)</f>
        <v>12000</v>
      </c>
      <c r="M30" s="2">
        <f>SUM(M10:M29)</f>
        <v>1</v>
      </c>
      <c r="O30" s="4">
        <f>SUM(O10:O29)</f>
        <v>15000</v>
      </c>
      <c r="P30" s="2">
        <f>SUM(P10:P29)</f>
        <v>0.9999999999999999</v>
      </c>
      <c r="R30" s="4">
        <f>SUM(R10:R29)</f>
        <v>15000</v>
      </c>
    </row>
    <row r="31" ht="12.75">
      <c r="T31" t="s">
        <v>49</v>
      </c>
    </row>
    <row r="32" spans="1:20" ht="12.75">
      <c r="A32" t="s">
        <v>13</v>
      </c>
      <c r="C32" s="9">
        <v>1</v>
      </c>
      <c r="D32" s="9"/>
      <c r="E32" s="9"/>
      <c r="F32" s="9">
        <v>5</v>
      </c>
      <c r="G32" s="9"/>
      <c r="H32" s="9"/>
      <c r="I32" s="9">
        <v>10</v>
      </c>
      <c r="J32" s="9"/>
      <c r="K32" s="9"/>
      <c r="L32" s="9">
        <v>15</v>
      </c>
      <c r="M32" s="9"/>
      <c r="N32" s="9"/>
      <c r="O32" s="9">
        <v>20</v>
      </c>
      <c r="T32" t="s">
        <v>50</v>
      </c>
    </row>
    <row r="33" spans="1:20" ht="12.75">
      <c r="A33" t="s">
        <v>14</v>
      </c>
      <c r="C33" s="4">
        <f>3000*C32</f>
        <v>3000</v>
      </c>
      <c r="F33" s="4">
        <f>3000*F32</f>
        <v>15000</v>
      </c>
      <c r="I33" s="4">
        <f>3000*I32</f>
        <v>30000</v>
      </c>
      <c r="L33" s="4">
        <f>3000*L32</f>
        <v>45000</v>
      </c>
      <c r="O33" s="4">
        <f>3000*O32</f>
        <v>60000</v>
      </c>
      <c r="P33" s="21" t="s">
        <v>86</v>
      </c>
      <c r="S33" s="22" t="s">
        <v>85</v>
      </c>
      <c r="T33" t="s">
        <v>51</v>
      </c>
    </row>
    <row r="34" spans="1:16" ht="12.75">
      <c r="A34" t="s">
        <v>16</v>
      </c>
      <c r="C34" s="10" t="s">
        <v>19</v>
      </c>
      <c r="F34" s="4">
        <f>3000*F32</f>
        <v>15000</v>
      </c>
      <c r="I34" s="4">
        <f>I35-I33</f>
        <v>60000</v>
      </c>
      <c r="L34" s="4">
        <f>L35-L33</f>
        <v>135000</v>
      </c>
      <c r="O34" s="4">
        <f>O35-O33</f>
        <v>240000</v>
      </c>
      <c r="P34" t="s">
        <v>88</v>
      </c>
    </row>
    <row r="35" spans="1:26" ht="12.75">
      <c r="A35" t="s">
        <v>15</v>
      </c>
      <c r="C35" s="4">
        <f>C33</f>
        <v>3000</v>
      </c>
      <c r="F35" s="4">
        <f>F30*F32</f>
        <v>30000</v>
      </c>
      <c r="I35" s="4">
        <f>I30*I32</f>
        <v>90000</v>
      </c>
      <c r="L35" s="4">
        <f>L30*L32</f>
        <v>180000</v>
      </c>
      <c r="O35" s="4">
        <f>O30*O32</f>
        <v>300000</v>
      </c>
      <c r="T35" s="10" t="s">
        <v>42</v>
      </c>
      <c r="V35">
        <v>1</v>
      </c>
      <c r="X35">
        <v>2</v>
      </c>
      <c r="Y35">
        <v>3</v>
      </c>
      <c r="Z35">
        <v>4</v>
      </c>
    </row>
    <row r="36" ht="12.75">
      <c r="T36" s="10"/>
    </row>
    <row r="37" spans="4:26" ht="12.75">
      <c r="D37" t="s">
        <v>111</v>
      </c>
      <c r="T37" s="10" t="s">
        <v>7</v>
      </c>
      <c r="V37" s="10" t="s">
        <v>9</v>
      </c>
      <c r="X37" s="10" t="s">
        <v>11</v>
      </c>
      <c r="Y37" s="10" t="s">
        <v>52</v>
      </c>
      <c r="Z37" s="10" t="s">
        <v>52</v>
      </c>
    </row>
    <row r="38" spans="1:22" ht="12.75">
      <c r="A38" s="14" t="s">
        <v>46</v>
      </c>
      <c r="T38" s="10" t="s">
        <v>8</v>
      </c>
      <c r="V38" s="10" t="s">
        <v>10</v>
      </c>
    </row>
    <row r="40" ht="12.75">
      <c r="A40" s="13" t="s">
        <v>57</v>
      </c>
    </row>
    <row r="42" ht="12.75">
      <c r="A42" s="13" t="s">
        <v>44</v>
      </c>
    </row>
    <row r="43" ht="12.75">
      <c r="C43" t="s">
        <v>43</v>
      </c>
    </row>
    <row r="45" spans="3:7" ht="12.75">
      <c r="C45" t="s">
        <v>45</v>
      </c>
      <c r="G45" t="s">
        <v>55</v>
      </c>
    </row>
    <row r="47" spans="9:20" ht="12.75">
      <c r="I47" s="8" t="s">
        <v>17</v>
      </c>
      <c r="T47" t="s">
        <v>98</v>
      </c>
    </row>
    <row r="48" spans="4:20" ht="12.75">
      <c r="D48" s="6" t="s">
        <v>54</v>
      </c>
      <c r="F48" s="6" t="s">
        <v>7</v>
      </c>
      <c r="G48" s="6" t="s">
        <v>8</v>
      </c>
      <c r="I48" s="7" t="s">
        <v>18</v>
      </c>
      <c r="K48" s="6"/>
      <c r="O48" s="6" t="s">
        <v>54</v>
      </c>
      <c r="P48" s="6" t="s">
        <v>7</v>
      </c>
      <c r="R48" s="6" t="s">
        <v>8</v>
      </c>
      <c r="T48" s="24" t="s">
        <v>99</v>
      </c>
    </row>
    <row r="49" spans="12:20" ht="12.75">
      <c r="L49" s="13" t="s">
        <v>97</v>
      </c>
      <c r="T49" t="s">
        <v>100</v>
      </c>
    </row>
    <row r="50" spans="4:20" ht="12.75">
      <c r="D50" t="s">
        <v>1</v>
      </c>
      <c r="F50" s="4">
        <v>1000</v>
      </c>
      <c r="G50" s="4">
        <v>800</v>
      </c>
      <c r="I50" s="2">
        <f>G50/$G$57</f>
        <v>0.13333333333333333</v>
      </c>
      <c r="O50" t="s">
        <v>1</v>
      </c>
      <c r="P50" s="4">
        <v>1000</v>
      </c>
      <c r="R50" s="4">
        <v>1000</v>
      </c>
      <c r="T50" t="s">
        <v>101</v>
      </c>
    </row>
    <row r="51" spans="4:20" ht="12.75">
      <c r="D51" t="s">
        <v>2</v>
      </c>
      <c r="F51" s="4">
        <v>1000</v>
      </c>
      <c r="G51" s="4">
        <v>800</v>
      </c>
      <c r="I51" s="2">
        <f aca="true" t="shared" si="5" ref="I51:I56">G51/$G$57</f>
        <v>0.13333333333333333</v>
      </c>
      <c r="O51" t="s">
        <v>2</v>
      </c>
      <c r="P51" s="4">
        <v>1000</v>
      </c>
      <c r="R51" s="4">
        <v>1000</v>
      </c>
      <c r="T51" t="s">
        <v>102</v>
      </c>
    </row>
    <row r="52" spans="4:20" ht="12.75">
      <c r="D52" t="s">
        <v>3</v>
      </c>
      <c r="F52" s="4">
        <v>1000</v>
      </c>
      <c r="G52" s="4">
        <v>2000</v>
      </c>
      <c r="I52" s="2">
        <f t="shared" si="5"/>
        <v>0.3333333333333333</v>
      </c>
      <c r="J52" t="s">
        <v>59</v>
      </c>
      <c r="O52" t="s">
        <v>3</v>
      </c>
      <c r="P52" s="4">
        <v>1000</v>
      </c>
      <c r="R52" s="8" t="s">
        <v>60</v>
      </c>
      <c r="T52" t="s">
        <v>103</v>
      </c>
    </row>
    <row r="53" ht="12.75">
      <c r="I53" s="2"/>
    </row>
    <row r="54" spans="4:20" ht="12.75">
      <c r="D54" t="s">
        <v>4</v>
      </c>
      <c r="G54" s="4">
        <v>800</v>
      </c>
      <c r="I54" s="2">
        <f t="shared" si="5"/>
        <v>0.13333333333333333</v>
      </c>
      <c r="O54" t="s">
        <v>4</v>
      </c>
      <c r="R54" s="4">
        <v>1000</v>
      </c>
      <c r="T54" t="s">
        <v>104</v>
      </c>
    </row>
    <row r="55" spans="4:18" ht="12.75">
      <c r="D55" t="s">
        <v>5</v>
      </c>
      <c r="G55" s="4">
        <v>800</v>
      </c>
      <c r="I55" s="2">
        <f t="shared" si="5"/>
        <v>0.13333333333333333</v>
      </c>
      <c r="O55" t="s">
        <v>5</v>
      </c>
      <c r="R55" s="4">
        <v>1000</v>
      </c>
    </row>
    <row r="56" spans="4:18" ht="12.75">
      <c r="D56" t="s">
        <v>6</v>
      </c>
      <c r="F56" s="1"/>
      <c r="G56" s="5">
        <v>800</v>
      </c>
      <c r="I56" s="3">
        <f t="shared" si="5"/>
        <v>0.13333333333333333</v>
      </c>
      <c r="O56" t="s">
        <v>6</v>
      </c>
      <c r="P56" s="1"/>
      <c r="R56" s="5">
        <v>1000</v>
      </c>
    </row>
    <row r="57" spans="2:18" ht="12.75">
      <c r="B57" t="s">
        <v>58</v>
      </c>
      <c r="F57" s="4">
        <f>SUM(F50:F56)</f>
        <v>3000</v>
      </c>
      <c r="G57" s="4">
        <f>SUM(G50:G56)</f>
        <v>6000</v>
      </c>
      <c r="I57" s="16">
        <f>SUM(I50:I56)</f>
        <v>0.9999999999999999</v>
      </c>
      <c r="P57" s="4">
        <f>SUM(P50:P56)</f>
        <v>3000</v>
      </c>
      <c r="R57" s="23" t="s">
        <v>60</v>
      </c>
    </row>
    <row r="58" ht="12.75">
      <c r="G58" s="4"/>
    </row>
    <row r="59" ht="12.75">
      <c r="A59" s="13" t="s">
        <v>56</v>
      </c>
    </row>
    <row r="61" ht="12.75">
      <c r="A61" s="13" t="s">
        <v>107</v>
      </c>
    </row>
    <row r="62" ht="12.75">
      <c r="C62" t="s">
        <v>87</v>
      </c>
    </row>
    <row r="64" spans="1:3" ht="12.75">
      <c r="A64" s="13" t="s">
        <v>89</v>
      </c>
      <c r="C64" t="s">
        <v>91</v>
      </c>
    </row>
    <row r="66" spans="3:6" ht="12.75">
      <c r="C66" t="s">
        <v>92</v>
      </c>
      <c r="F66" t="s">
        <v>93</v>
      </c>
    </row>
    <row r="67" ht="12.75">
      <c r="F67" t="s">
        <v>108</v>
      </c>
    </row>
    <row r="69" ht="12.75">
      <c r="F69" t="s">
        <v>109</v>
      </c>
    </row>
    <row r="71" ht="12.75">
      <c r="F71" t="s">
        <v>110</v>
      </c>
    </row>
    <row r="73" ht="12.75">
      <c r="F73" t="s">
        <v>94</v>
      </c>
    </row>
    <row r="75" ht="12.75">
      <c r="F75" t="s">
        <v>95</v>
      </c>
    </row>
    <row r="77" spans="1:3" ht="12.75">
      <c r="A77" s="13" t="s">
        <v>90</v>
      </c>
      <c r="C77" t="s">
        <v>96</v>
      </c>
    </row>
  </sheetData>
  <sheetProtection/>
  <mergeCells count="9">
    <mergeCell ref="X5:Z5"/>
    <mergeCell ref="Y7:Z7"/>
    <mergeCell ref="C5:P5"/>
    <mergeCell ref="R7:V7"/>
    <mergeCell ref="C6:D6"/>
    <mergeCell ref="F6:G6"/>
    <mergeCell ref="I6:J6"/>
    <mergeCell ref="L6:M6"/>
    <mergeCell ref="O6:P6"/>
  </mergeCells>
  <printOptions/>
  <pageMargins left="0.27" right="0.29" top="0.47" bottom="0.41" header="0.5" footer="0.39"/>
  <pageSetup fitToHeight="2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Gate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evospirit</cp:lastModifiedBy>
  <cp:lastPrinted>2006-12-04T22:33:04Z</cp:lastPrinted>
  <dcterms:created xsi:type="dcterms:W3CDTF">2006-02-07T22:55:40Z</dcterms:created>
  <dcterms:modified xsi:type="dcterms:W3CDTF">2010-12-12T22:17:21Z</dcterms:modified>
  <cp:category/>
  <cp:version/>
  <cp:contentType/>
  <cp:contentStatus/>
</cp:coreProperties>
</file>