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940" windowWidth="16040" windowHeight="16460" activeTab="2"/>
  </bookViews>
  <sheets>
    <sheet name="Hyp Mean - INDEP (data) " sheetId="1" r:id="rId1"/>
    <sheet name="Hyp Mean - PAIRED" sheetId="2" r:id="rId2"/>
    <sheet name="Hyp Prop" sheetId="3" r:id="rId3"/>
  </sheets>
  <definedNames>
    <definedName name="_xlnm.Print_Area" localSheetId="0">'Hyp Mean - INDEP (data) '!$A$1:$H$33</definedName>
    <definedName name="_xlnm.Print_Area" localSheetId="1">'Hyp Mean - PAIRED'!$A$1:$K$28</definedName>
    <definedName name="_xlnm.Print_Area" localSheetId="2">'Hyp Prop'!$A$1:$H$33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E3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E11" authorId="0">
      <text>
        <r>
          <rPr>
            <b/>
            <sz val="8"/>
            <rFont val="Tahoma"/>
            <family val="0"/>
          </rPr>
          <t>This is the t-test statistic computed from the raw data provided.</t>
        </r>
      </text>
    </comment>
    <comment ref="G14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comments2.xml><?xml version="1.0" encoding="utf-8"?>
<comments xmlns="http://schemas.openxmlformats.org/spreadsheetml/2006/main">
  <authors>
    <author>Jim Mirabella</author>
  </authors>
  <commentList>
    <comment ref="H3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J10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B3" authorId="0">
      <text>
        <r>
          <rPr>
            <b/>
            <sz val="8"/>
            <rFont val="Tahoma"/>
            <family val="0"/>
          </rPr>
          <t>Also referred to as ALPHA.  This is your tolerance for error; it is the probability of incorrectly rejecting the null hypothesis.</t>
        </r>
      </text>
    </comment>
    <comment ref="D15" authorId="0">
      <text>
        <r>
          <rPr>
            <b/>
            <sz val="8"/>
            <rFont val="Tahoma"/>
            <family val="0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sharedStrings.xml><?xml version="1.0" encoding="utf-8"?>
<sst xmlns="http://schemas.openxmlformats.org/spreadsheetml/2006/main" count="70" uniqueCount="43">
  <si>
    <t>Level of Significance</t>
  </si>
  <si>
    <t>Sample Size</t>
  </si>
  <si>
    <t>Sample Mean</t>
  </si>
  <si>
    <t>Sample Standard Deviation</t>
  </si>
  <si>
    <t>Two-Tailed Test</t>
  </si>
  <si>
    <t>Calculations Area</t>
  </si>
  <si>
    <t>Lower-Tail Test</t>
  </si>
  <si>
    <t>Upper-Tail Test</t>
  </si>
  <si>
    <t>Decision</t>
  </si>
  <si>
    <t>Number of Successes</t>
  </si>
  <si>
    <t>Hypothesized Difference</t>
  </si>
  <si>
    <t>Group 1</t>
  </si>
  <si>
    <t>Group 2</t>
  </si>
  <si>
    <t>Group 1 Proportion</t>
  </si>
  <si>
    <t>Group 2 Proportion</t>
  </si>
  <si>
    <t>Difference in Two Proportions</t>
  </si>
  <si>
    <t>Average Proportion</t>
  </si>
  <si>
    <t>Z Test Statistic (Computed)</t>
  </si>
  <si>
    <t>Proportion (Computed)</t>
  </si>
  <si>
    <t>H1:  (P1 &lt;&gt; P2)</t>
  </si>
  <si>
    <t>H1:  (P1 &gt; P2)</t>
  </si>
  <si>
    <t>H1:  (P1 &lt; P2)</t>
  </si>
  <si>
    <t>H1:  (m1 &lt;&gt; m2)</t>
  </si>
  <si>
    <t>H1:  (m1 &gt; m2)</t>
  </si>
  <si>
    <t>H1:  (m1 &lt; m2)</t>
  </si>
  <si>
    <t>Lower Crit Value</t>
  </si>
  <si>
    <t>Upper Crit Value</t>
  </si>
  <si>
    <t>n/a</t>
  </si>
  <si>
    <t>Test Statistic (Computed)</t>
  </si>
  <si>
    <t>Standard Error (Computed)</t>
  </si>
  <si>
    <t>Two Sample Hypothesis Test for the Proportion</t>
  </si>
  <si>
    <t>Item</t>
  </si>
  <si>
    <t>Crit Value</t>
  </si>
  <si>
    <t>Lower</t>
  </si>
  <si>
    <t>Upper</t>
  </si>
  <si>
    <t>Two Sample Hypothesis Test for the Mean (Paired Samples)</t>
  </si>
  <si>
    <t>Two Sample Hypothesis Test for the Mean (Independent Samples)</t>
  </si>
  <si>
    <r>
      <t>p</t>
    </r>
    <r>
      <rPr>
        <u val="single"/>
        <sz val="10"/>
        <rFont val="Arial"/>
        <family val="2"/>
      </rPr>
      <t>-Value</t>
    </r>
  </si>
  <si>
    <r>
      <t>H1:  (m</t>
    </r>
    <r>
      <rPr>
        <sz val="10"/>
        <rFont val="Arial"/>
        <family val="0"/>
      </rPr>
      <t>d</t>
    </r>
    <r>
      <rPr>
        <sz val="10"/>
        <rFont val="Symbol"/>
        <family val="1"/>
      </rPr>
      <t xml:space="preserve"> &lt;&gt; 0)</t>
    </r>
  </si>
  <si>
    <t>Condition 1</t>
  </si>
  <si>
    <t>Condition 2</t>
  </si>
  <si>
    <r>
      <t>H1:  (m</t>
    </r>
    <r>
      <rPr>
        <sz val="10"/>
        <rFont val="Arial"/>
        <family val="0"/>
      </rPr>
      <t>d</t>
    </r>
    <r>
      <rPr>
        <sz val="10"/>
        <rFont val="Symbol"/>
        <family val="1"/>
      </rPr>
      <t xml:space="preserve"> &gt; 0), (m1 &gt; m2)</t>
    </r>
  </si>
  <si>
    <r>
      <t>H1:  (m</t>
    </r>
    <r>
      <rPr>
        <sz val="10"/>
        <rFont val="Arial"/>
        <family val="0"/>
      </rPr>
      <t>d</t>
    </r>
    <r>
      <rPr>
        <sz val="10"/>
        <rFont val="Symbol"/>
        <family val="1"/>
      </rPr>
      <t xml:space="preserve"> &lt; 0), (m1 &lt; m2)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</si>
</sst>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8"/>
      <name val="Verdan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10" fillId="4" borderId="5" xfId="0" applyFont="1" applyFill="1" applyBorder="1" applyAlignment="1" applyProtection="1">
      <alignment horizontal="center"/>
      <protection/>
    </xf>
    <xf numFmtId="0" fontId="9" fillId="4" borderId="6" xfId="0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0" fillId="4" borderId="7" xfId="0" applyFont="1" applyFill="1" applyBorder="1" applyAlignment="1" applyProtection="1">
      <alignment horizontal="center"/>
      <protection/>
    </xf>
    <xf numFmtId="165" fontId="1" fillId="4" borderId="0" xfId="0" applyNumberFormat="1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/>
      <protection/>
    </xf>
    <xf numFmtId="0" fontId="8" fillId="4" borderId="7" xfId="0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165" fontId="1" fillId="0" borderId="2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2" fillId="4" borderId="0" xfId="0" applyFont="1" applyFill="1" applyBorder="1" applyAlignment="1" applyProtection="1">
      <alignment/>
      <protection/>
    </xf>
    <xf numFmtId="2" fontId="2" fillId="4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 horizontal="centerContinuous"/>
      <protection/>
    </xf>
    <xf numFmtId="164" fontId="1" fillId="4" borderId="0" xfId="0" applyNumberFormat="1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lef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centerContinuous"/>
      <protection/>
    </xf>
    <xf numFmtId="0" fontId="9" fillId="4" borderId="5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" fillId="4" borderId="11" xfId="0" applyFont="1" applyFill="1" applyBorder="1" applyAlignment="1" applyProtection="1">
      <alignment horizontal="right"/>
      <protection/>
    </xf>
    <xf numFmtId="0" fontId="1" fillId="4" borderId="1" xfId="0" applyFont="1" applyFill="1" applyBorder="1" applyAlignment="1" applyProtection="1">
      <alignment horizontal="right"/>
      <protection/>
    </xf>
    <xf numFmtId="0" fontId="1" fillId="4" borderId="2" xfId="0" applyFont="1" applyFill="1" applyBorder="1" applyAlignment="1" applyProtection="1">
      <alignment horizontal="right"/>
      <protection/>
    </xf>
    <xf numFmtId="0" fontId="0" fillId="4" borderId="12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/>
      <protection/>
    </xf>
    <xf numFmtId="0" fontId="0" fillId="4" borderId="0" xfId="0" applyFill="1" applyAlignment="1" applyProtection="1">
      <alignment/>
      <protection/>
    </xf>
    <xf numFmtId="165" fontId="1" fillId="4" borderId="0" xfId="0" applyNumberFormat="1" applyFont="1" applyFill="1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I11" sqref="I11"/>
    </sheetView>
  </sheetViews>
  <sheetFormatPr defaultColWidth="9.140625" defaultRowHeight="12.75"/>
  <cols>
    <col min="1" max="2" width="9.8515625" style="4" customWidth="1"/>
    <col min="3" max="3" width="4.140625" style="4" customWidth="1"/>
    <col min="4" max="4" width="24.140625" style="4" bestFit="1" customWidth="1"/>
    <col min="5" max="6" width="11.28125" style="4" customWidth="1"/>
    <col min="7" max="7" width="8.421875" style="4" bestFit="1" customWidth="1"/>
    <col min="8" max="8" width="30.8515625" style="4" bestFit="1" customWidth="1"/>
    <col min="9" max="16384" width="9.140625" style="4" customWidth="1"/>
  </cols>
  <sheetData>
    <row r="1" spans="1:8" s="1" customFormat="1" ht="20.25">
      <c r="A1" s="46" t="s">
        <v>36</v>
      </c>
      <c r="B1" s="47"/>
      <c r="C1" s="48"/>
      <c r="D1" s="48"/>
      <c r="E1" s="47"/>
      <c r="F1" s="47"/>
      <c r="G1" s="47"/>
      <c r="H1" s="47"/>
    </row>
    <row r="2" spans="4:6" ht="12.75" customHeight="1">
      <c r="D2" s="2"/>
      <c r="E2" s="3"/>
      <c r="F2" s="3"/>
    </row>
    <row r="3" spans="1:6" ht="12.75" customHeight="1" thickBot="1">
      <c r="A3" s="13" t="s">
        <v>11</v>
      </c>
      <c r="B3" s="14" t="s">
        <v>12</v>
      </c>
      <c r="D3" s="45" t="s">
        <v>0</v>
      </c>
      <c r="E3" s="5">
        <v>0.05</v>
      </c>
      <c r="F3" s="3"/>
    </row>
    <row r="4" spans="1:6" ht="12.75" customHeight="1">
      <c r="A4" s="15">
        <v>2</v>
      </c>
      <c r="B4" s="16">
        <v>3</v>
      </c>
      <c r="F4" s="3"/>
    </row>
    <row r="5" spans="1:6" ht="12.75" customHeight="1">
      <c r="A5" s="15">
        <v>4</v>
      </c>
      <c r="B5" s="16">
        <v>7</v>
      </c>
      <c r="D5" s="3"/>
      <c r="E5" s="42" t="str">
        <f>A3</f>
        <v>Group 1</v>
      </c>
      <c r="F5" s="42" t="str">
        <f>B3</f>
        <v>Group 2</v>
      </c>
    </row>
    <row r="6" spans="1:6" ht="12.75" customHeight="1">
      <c r="A6" s="15">
        <v>9</v>
      </c>
      <c r="B6" s="16">
        <v>5</v>
      </c>
      <c r="D6" s="45" t="s">
        <v>2</v>
      </c>
      <c r="E6" s="43">
        <f>AVERAGE(A4:A33)</f>
        <v>4</v>
      </c>
      <c r="F6" s="43">
        <f>AVERAGE(B4:B33)</f>
        <v>5</v>
      </c>
    </row>
    <row r="7" spans="1:6" ht="12.75" customHeight="1">
      <c r="A7" s="15">
        <v>3</v>
      </c>
      <c r="B7" s="16">
        <v>8</v>
      </c>
      <c r="D7" s="45" t="s">
        <v>1</v>
      </c>
      <c r="E7" s="44">
        <f>COUNT(A4:A33)</f>
        <v>5</v>
      </c>
      <c r="F7" s="44">
        <f>COUNT(B4:B33)</f>
        <v>6</v>
      </c>
    </row>
    <row r="8" spans="1:6" ht="12.75" customHeight="1">
      <c r="A8" s="15">
        <v>2</v>
      </c>
      <c r="B8" s="16">
        <v>4</v>
      </c>
      <c r="D8" s="45" t="s">
        <v>3</v>
      </c>
      <c r="E8" s="43">
        <f>STDEV(A4:A33)</f>
        <v>2.9154759474226504</v>
      </c>
      <c r="F8" s="43">
        <f>STDEV(B4:B33)</f>
        <v>2.0976176963403033</v>
      </c>
    </row>
    <row r="9" spans="1:6" ht="12.75" customHeight="1">
      <c r="A9" s="15"/>
      <c r="B9" s="16">
        <v>3</v>
      </c>
      <c r="D9" s="10"/>
      <c r="E9" s="11"/>
      <c r="F9" s="11"/>
    </row>
    <row r="10" spans="1:6" ht="12.75" customHeight="1">
      <c r="A10" s="15"/>
      <c r="B10" s="16"/>
      <c r="D10" s="40" t="s">
        <v>29</v>
      </c>
      <c r="E10" s="41">
        <f>IF(AND(E7&gt;29,F7&gt;29),SQRT(E8*E8/E7+F8*F8/F7),SQRT(((E7-1)*E8*E8+(F7-1)*F8*F8)*(1/E7+1/F7)/(E7+F7-2)))</f>
        <v>1.5104573749303494</v>
      </c>
      <c r="F10" s="11"/>
    </row>
    <row r="11" spans="1:6" ht="12.75" customHeight="1">
      <c r="A11" s="15"/>
      <c r="B11" s="16"/>
      <c r="D11" s="40" t="s">
        <v>28</v>
      </c>
      <c r="E11" s="41">
        <f>(E6-F6)/E10</f>
        <v>-0.6620511221285621</v>
      </c>
      <c r="F11" s="11"/>
    </row>
    <row r="12" spans="1:2" ht="12.75" customHeight="1">
      <c r="A12" s="15"/>
      <c r="B12" s="16"/>
    </row>
    <row r="13" spans="1:2" ht="12.75" customHeight="1" thickBot="1">
      <c r="A13" s="15"/>
      <c r="B13" s="16"/>
    </row>
    <row r="14" spans="1:8" ht="12.75" customHeight="1">
      <c r="A14" s="15"/>
      <c r="B14" s="16"/>
      <c r="D14" s="17"/>
      <c r="E14" s="18" t="s">
        <v>33</v>
      </c>
      <c r="F14" s="18" t="s">
        <v>34</v>
      </c>
      <c r="G14" s="19" t="s">
        <v>37</v>
      </c>
      <c r="H14" s="20" t="s">
        <v>8</v>
      </c>
    </row>
    <row r="15" spans="1:8" ht="12.75" customHeight="1">
      <c r="A15" s="15"/>
      <c r="B15" s="16"/>
      <c r="D15" s="21"/>
      <c r="E15" s="22" t="s">
        <v>32</v>
      </c>
      <c r="F15" s="22" t="s">
        <v>32</v>
      </c>
      <c r="G15" s="23"/>
      <c r="H15" s="24"/>
    </row>
    <row r="16" spans="1:8" ht="12.75" customHeight="1">
      <c r="A16" s="15"/>
      <c r="B16" s="16"/>
      <c r="D16" s="21"/>
      <c r="E16" s="25"/>
      <c r="F16" s="25"/>
      <c r="G16" s="26"/>
      <c r="H16" s="27"/>
    </row>
    <row r="17" spans="1:8" ht="12.75" customHeight="1">
      <c r="A17" s="15"/>
      <c r="B17" s="16"/>
      <c r="D17" s="28" t="s">
        <v>4</v>
      </c>
      <c r="E17" s="29">
        <f>IF(AND($E$7&gt;29,$F$7&gt;29),NORMSINV($E$3/2),-TINV($E$3,$E$7+$F$7-2))</f>
        <v>-2.262157158173583</v>
      </c>
      <c r="F17" s="29">
        <f>IF(AND($E$7&gt;29,$F$7&gt;29),NORMSINV(1-$E$3/2),TINV($E$3,$E$7+$F$7-2))</f>
        <v>2.262157158173583</v>
      </c>
      <c r="G17" s="29">
        <f>TDIST(ABS(E11),E7+F7-2,2)</f>
        <v>0.5245263510957662</v>
      </c>
      <c r="H17" s="30" t="str">
        <f>IF(G17&lt;$E$3,"Reject the null hypothesis","Do not reject the null hypothesis")</f>
        <v>Do not reject the null hypothesis</v>
      </c>
    </row>
    <row r="18" spans="1:8" ht="12.75" customHeight="1">
      <c r="A18" s="15"/>
      <c r="B18" s="16"/>
      <c r="D18" s="31" t="s">
        <v>22</v>
      </c>
      <c r="E18" s="25"/>
      <c r="F18" s="25"/>
      <c r="G18" s="32"/>
      <c r="H18" s="33"/>
    </row>
    <row r="19" spans="1:8" ht="12">
      <c r="A19" s="15"/>
      <c r="B19" s="16"/>
      <c r="D19" s="34"/>
      <c r="E19" s="25"/>
      <c r="F19" s="35"/>
      <c r="G19" s="32"/>
      <c r="H19" s="33"/>
    </row>
    <row r="20" spans="1:8" ht="12">
      <c r="A20" s="15"/>
      <c r="B20" s="16"/>
      <c r="D20" s="28" t="s">
        <v>7</v>
      </c>
      <c r="E20" s="29" t="s">
        <v>27</v>
      </c>
      <c r="F20" s="29">
        <f>IF(AND($E$7&gt;29,$F$7&gt;29),NORMSINV(1-$E$3),TINV(2*$E$3,$E$7+$F$7-2))</f>
        <v>1.83311292255007</v>
      </c>
      <c r="G20" s="29">
        <f>IF($E$11&lt;0,1-TDIST(ABS($E$11),$E$7+$F$7,1),TDIST(ABS($E$11),$E$7+$F$7,1))</f>
        <v>0.7392166026241129</v>
      </c>
      <c r="H20" s="30" t="str">
        <f>IF(G20&lt;$E$3,"Reject the null hypothesis","Do not reject the null hypothesis")</f>
        <v>Do not reject the null hypothesis</v>
      </c>
    </row>
    <row r="21" spans="1:8" ht="12">
      <c r="A21" s="15"/>
      <c r="B21" s="16"/>
      <c r="D21" s="31" t="s">
        <v>23</v>
      </c>
      <c r="E21" s="25"/>
      <c r="F21" s="25"/>
      <c r="G21" s="32"/>
      <c r="H21" s="33"/>
    </row>
    <row r="22" spans="1:8" ht="12">
      <c r="A22" s="15"/>
      <c r="B22" s="16"/>
      <c r="D22" s="34"/>
      <c r="E22" s="35"/>
      <c r="F22" s="25"/>
      <c r="G22" s="32"/>
      <c r="H22" s="33"/>
    </row>
    <row r="23" spans="1:8" ht="12">
      <c r="A23" s="15"/>
      <c r="B23" s="16"/>
      <c r="D23" s="28" t="s">
        <v>6</v>
      </c>
      <c r="E23" s="29">
        <f>IF(AND($E$7&gt;29,$F$7&gt;29),NORMSINV($E$3),-TINV(2*$E$3,$E$7+$F$7-2))</f>
        <v>-1.83311292255007</v>
      </c>
      <c r="F23" s="29" t="s">
        <v>27</v>
      </c>
      <c r="G23" s="29">
        <f>IF($E$11&lt;0,TDIST(ABS($E$11),$E$7+$F$7,1),1-TDIST(ABS($E$11),$E$7+$F$7,1))</f>
        <v>0.260783397375887</v>
      </c>
      <c r="H23" s="30" t="str">
        <f>IF(G23&lt;$E$3,"Reject the null hypothesis","Do not reject the null hypothesis")</f>
        <v>Do not reject the null hypothesis</v>
      </c>
    </row>
    <row r="24" spans="1:8" ht="12.75" thickBot="1">
      <c r="A24" s="15"/>
      <c r="B24" s="16"/>
      <c r="D24" s="36" t="s">
        <v>24</v>
      </c>
      <c r="E24" s="37"/>
      <c r="F24" s="37"/>
      <c r="G24" s="38"/>
      <c r="H24" s="39"/>
    </row>
    <row r="25" spans="1:2" ht="12">
      <c r="A25" s="15"/>
      <c r="B25" s="16"/>
    </row>
    <row r="26" spans="1:2" ht="12">
      <c r="A26" s="15"/>
      <c r="B26" s="16"/>
    </row>
    <row r="27" spans="1:2" ht="12">
      <c r="A27" s="15"/>
      <c r="B27" s="16"/>
    </row>
    <row r="28" spans="1:2" ht="12">
      <c r="A28" s="15"/>
      <c r="B28" s="16"/>
    </row>
    <row r="29" spans="1:2" ht="12">
      <c r="A29" s="15"/>
      <c r="B29" s="16"/>
    </row>
    <row r="30" spans="1:2" ht="12">
      <c r="A30" s="15"/>
      <c r="B30" s="16"/>
    </row>
    <row r="31" spans="1:2" ht="12">
      <c r="A31" s="15"/>
      <c r="B31" s="16"/>
    </row>
    <row r="32" spans="1:2" ht="12">
      <c r="A32" s="15"/>
      <c r="B32" s="16"/>
    </row>
    <row r="33" spans="1:2" ht="12">
      <c r="A33" s="15"/>
      <c r="B33" s="16"/>
    </row>
  </sheetData>
  <sheetProtection password="87CD" sheet="1" objects="1" scenarios="1"/>
  <printOptions gridLines="1"/>
  <pageMargins left="0.75" right="0.75" top="1" bottom="1" header="0.5" footer="0.5"/>
  <pageSetup fitToHeight="1" fitToWidth="1" horizontalDpi="300" verticalDpi="300" orientation="landscape"/>
  <headerFooter alignWithMargins="0"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K5" sqref="K5"/>
    </sheetView>
  </sheetViews>
  <sheetFormatPr defaultColWidth="9.140625" defaultRowHeight="12.75"/>
  <cols>
    <col min="1" max="1" width="7.421875" style="4" customWidth="1"/>
    <col min="2" max="3" width="12.421875" style="4" customWidth="1"/>
    <col min="4" max="5" width="6.140625" style="4" hidden="1" customWidth="1"/>
    <col min="6" max="6" width="10.28125" style="4" customWidth="1"/>
    <col min="7" max="7" width="23.421875" style="4" customWidth="1"/>
    <col min="8" max="8" width="12.421875" style="4" customWidth="1"/>
    <col min="9" max="9" width="12.421875" style="4" bestFit="1" customWidth="1"/>
    <col min="10" max="10" width="9.140625" style="4" customWidth="1"/>
    <col min="11" max="11" width="33.7109375" style="4" customWidth="1"/>
    <col min="12" max="16384" width="9.140625" style="4" customWidth="1"/>
  </cols>
  <sheetData>
    <row r="1" spans="1:9" s="1" customFormat="1" ht="20.25">
      <c r="A1" s="46" t="s">
        <v>35</v>
      </c>
      <c r="B1" s="47"/>
      <c r="C1" s="48"/>
      <c r="D1" s="48"/>
      <c r="E1" s="48"/>
      <c r="F1" s="48"/>
      <c r="G1" s="47"/>
      <c r="H1" s="47"/>
      <c r="I1" s="47"/>
    </row>
    <row r="2" spans="7:9" ht="12.75" customHeight="1">
      <c r="G2" s="2"/>
      <c r="H2" s="3"/>
      <c r="I2" s="3"/>
    </row>
    <row r="3" spans="1:9" ht="12.75" customHeight="1" thickBot="1">
      <c r="A3" s="52" t="s">
        <v>31</v>
      </c>
      <c r="B3" s="53" t="s">
        <v>39</v>
      </c>
      <c r="C3" s="54" t="s">
        <v>40</v>
      </c>
      <c r="G3" s="45" t="s">
        <v>0</v>
      </c>
      <c r="H3" s="5">
        <v>0.05</v>
      </c>
      <c r="I3" s="3"/>
    </row>
    <row r="4" spans="1:9" ht="12.75" customHeight="1">
      <c r="A4" s="55">
        <v>1</v>
      </c>
      <c r="B4" s="15">
        <v>135</v>
      </c>
      <c r="C4" s="16">
        <v>128</v>
      </c>
      <c r="D4" s="4">
        <f>B4-C4</f>
        <v>7</v>
      </c>
      <c r="E4" s="4">
        <f>D4*D4</f>
        <v>49</v>
      </c>
      <c r="I4" s="3"/>
    </row>
    <row r="5" spans="1:9" ht="12.75" customHeight="1">
      <c r="A5" s="55">
        <v>2</v>
      </c>
      <c r="B5" s="15">
        <v>110</v>
      </c>
      <c r="C5" s="16">
        <v>105</v>
      </c>
      <c r="D5" s="4">
        <f aca="true" t="shared" si="0" ref="D5:D28">B5-C5</f>
        <v>5</v>
      </c>
      <c r="E5" s="4">
        <f aca="true" t="shared" si="1" ref="E5:E28">D5*D5</f>
        <v>25</v>
      </c>
      <c r="G5" s="40" t="s">
        <v>29</v>
      </c>
      <c r="H5" s="41">
        <f>SQRT((SUM(E4:E28)-(SUM(D4:D28)^2)/COUNT(B4:B28))/(COUNT(B4:B28)-1))</f>
        <v>4.402019738458447</v>
      </c>
      <c r="I5" s="11"/>
    </row>
    <row r="6" spans="1:9" ht="12.75" customHeight="1">
      <c r="A6" s="55">
        <v>3</v>
      </c>
      <c r="B6" s="15">
        <v>131</v>
      </c>
      <c r="C6" s="16">
        <v>119</v>
      </c>
      <c r="D6" s="4">
        <f t="shared" si="0"/>
        <v>12</v>
      </c>
      <c r="E6" s="4">
        <f t="shared" si="1"/>
        <v>144</v>
      </c>
      <c r="G6" s="40" t="s">
        <v>28</v>
      </c>
      <c r="H6" s="41">
        <f>(SUM(D4:D28)/COUNT(B4:B28))/(H5/SQRT(COUNT(B4:B28)))</f>
        <v>3.304500684012972</v>
      </c>
      <c r="I6" s="11"/>
    </row>
    <row r="7" spans="1:9" ht="12.75" customHeight="1">
      <c r="A7" s="55">
        <v>4</v>
      </c>
      <c r="B7" s="15">
        <v>142</v>
      </c>
      <c r="C7" s="16">
        <v>140</v>
      </c>
      <c r="D7" s="4">
        <f t="shared" si="0"/>
        <v>2</v>
      </c>
      <c r="E7" s="4">
        <f t="shared" si="1"/>
        <v>4</v>
      </c>
      <c r="G7" s="50"/>
      <c r="H7" s="11"/>
      <c r="I7" s="11"/>
    </row>
    <row r="8" spans="1:9" ht="12.75" customHeight="1">
      <c r="A8" s="55">
        <v>5</v>
      </c>
      <c r="B8" s="15">
        <v>105</v>
      </c>
      <c r="C8" s="16">
        <v>98</v>
      </c>
      <c r="D8" s="4">
        <f t="shared" si="0"/>
        <v>7</v>
      </c>
      <c r="E8" s="4">
        <f t="shared" si="1"/>
        <v>49</v>
      </c>
      <c r="G8" s="51">
        <f>IF(COUNT(B4:B28)=COUNT(C4:C28),"","ERROR:  All data must be in pairs")</f>
      </c>
      <c r="H8" s="11"/>
      <c r="I8" s="11"/>
    </row>
    <row r="9" spans="1:9" ht="12.75" customHeight="1" thickBot="1">
      <c r="A9" s="55">
        <v>6</v>
      </c>
      <c r="B9" s="15">
        <v>130</v>
      </c>
      <c r="C9" s="16">
        <v>123</v>
      </c>
      <c r="D9" s="4">
        <f t="shared" si="0"/>
        <v>7</v>
      </c>
      <c r="E9" s="4">
        <f t="shared" si="1"/>
        <v>49</v>
      </c>
      <c r="G9" s="12"/>
      <c r="H9" s="3"/>
      <c r="I9" s="10"/>
    </row>
    <row r="10" spans="1:11" ht="12.75" customHeight="1">
      <c r="A10" s="55">
        <v>7</v>
      </c>
      <c r="B10" s="15">
        <v>131</v>
      </c>
      <c r="C10" s="16">
        <v>127</v>
      </c>
      <c r="D10" s="4">
        <f t="shared" si="0"/>
        <v>4</v>
      </c>
      <c r="E10" s="4">
        <f t="shared" si="1"/>
        <v>16</v>
      </c>
      <c r="G10" s="17"/>
      <c r="H10" s="18" t="s">
        <v>33</v>
      </c>
      <c r="I10" s="18" t="s">
        <v>34</v>
      </c>
      <c r="J10" s="19" t="s">
        <v>37</v>
      </c>
      <c r="K10" s="20" t="s">
        <v>8</v>
      </c>
    </row>
    <row r="11" spans="1:11" ht="12.75" customHeight="1">
      <c r="A11" s="55">
        <v>8</v>
      </c>
      <c r="B11" s="15">
        <v>110</v>
      </c>
      <c r="C11" s="16">
        <v>115</v>
      </c>
      <c r="D11" s="4">
        <f t="shared" si="0"/>
        <v>-5</v>
      </c>
      <c r="E11" s="4">
        <f t="shared" si="1"/>
        <v>25</v>
      </c>
      <c r="G11" s="21"/>
      <c r="H11" s="22" t="s">
        <v>32</v>
      </c>
      <c r="I11" s="22" t="s">
        <v>32</v>
      </c>
      <c r="J11" s="23"/>
      <c r="K11" s="24"/>
    </row>
    <row r="12" spans="1:11" ht="12.75" customHeight="1">
      <c r="A12" s="55">
        <v>9</v>
      </c>
      <c r="B12" s="15">
        <v>125</v>
      </c>
      <c r="C12" s="16">
        <v>122</v>
      </c>
      <c r="D12" s="4">
        <f t="shared" si="0"/>
        <v>3</v>
      </c>
      <c r="E12" s="4">
        <f t="shared" si="1"/>
        <v>9</v>
      </c>
      <c r="G12" s="21"/>
      <c r="H12" s="25"/>
      <c r="I12" s="25"/>
      <c r="J12" s="26"/>
      <c r="K12" s="27"/>
    </row>
    <row r="13" spans="1:11" ht="12.75" customHeight="1">
      <c r="A13" s="55">
        <v>10</v>
      </c>
      <c r="B13" s="15">
        <v>149</v>
      </c>
      <c r="C13" s="16">
        <v>145</v>
      </c>
      <c r="D13" s="4">
        <f t="shared" si="0"/>
        <v>4</v>
      </c>
      <c r="E13" s="4">
        <f t="shared" si="1"/>
        <v>16</v>
      </c>
      <c r="G13" s="28" t="s">
        <v>4</v>
      </c>
      <c r="H13" s="29">
        <f>-TINV($H$3,COUNT(B4:B28)-1)</f>
        <v>-2.262157158173583</v>
      </c>
      <c r="I13" s="29">
        <f>TINV($H$3,COUNT(B4:B28)-1)</f>
        <v>2.262157158173583</v>
      </c>
      <c r="J13" s="29">
        <f>TDIST(ABS(H6),COUNT(B4:B28)-1,2)</f>
        <v>0.009163900165508537</v>
      </c>
      <c r="K13" s="30" t="str">
        <f>IF(J13&lt;$H$3,"Reject the null hypothesis","Do not reject the null hypothesis")</f>
        <v>Reject the null hypothesis</v>
      </c>
    </row>
    <row r="14" spans="1:11" ht="12.75" customHeight="1">
      <c r="A14" s="55">
        <v>11</v>
      </c>
      <c r="B14" s="15"/>
      <c r="C14" s="16"/>
      <c r="D14" s="4">
        <f t="shared" si="0"/>
        <v>0</v>
      </c>
      <c r="E14" s="4">
        <f t="shared" si="1"/>
        <v>0</v>
      </c>
      <c r="G14" s="31" t="s">
        <v>38</v>
      </c>
      <c r="H14" s="25"/>
      <c r="I14" s="56"/>
      <c r="J14" s="32"/>
      <c r="K14" s="33"/>
    </row>
    <row r="15" spans="1:11" ht="12.75" customHeight="1">
      <c r="A15" s="55">
        <v>12</v>
      </c>
      <c r="B15" s="15"/>
      <c r="C15" s="16"/>
      <c r="D15" s="4">
        <f t="shared" si="0"/>
        <v>0</v>
      </c>
      <c r="E15" s="4">
        <f t="shared" si="1"/>
        <v>0</v>
      </c>
      <c r="G15" s="57"/>
      <c r="H15" s="25"/>
      <c r="I15" s="25"/>
      <c r="J15" s="25"/>
      <c r="K15" s="58"/>
    </row>
    <row r="16" spans="1:11" ht="12.75" customHeight="1">
      <c r="A16" s="55">
        <v>13</v>
      </c>
      <c r="B16" s="15"/>
      <c r="C16" s="16"/>
      <c r="D16" s="4">
        <f t="shared" si="0"/>
        <v>0</v>
      </c>
      <c r="E16" s="4">
        <f t="shared" si="1"/>
        <v>0</v>
      </c>
      <c r="G16" s="28" t="s">
        <v>7</v>
      </c>
      <c r="H16" s="29" t="s">
        <v>27</v>
      </c>
      <c r="I16" s="29">
        <f>TINV(2*$H$3,COUNT(B4:B28)-1)</f>
        <v>1.83311292255007</v>
      </c>
      <c r="J16" s="29">
        <f>IF(H6&lt;0,1-TDIST(ABS(H6),COUNT(B4:B28)-1,1),TDIST(ABS(H6),COUNT(B4:B28)-1,1))</f>
        <v>0.004581950082754268</v>
      </c>
      <c r="K16" s="30" t="str">
        <f>IF(J16&lt;$H$3,"Reject the null hypothesis","Do not reject the null hypothesis")</f>
        <v>Reject the null hypothesis</v>
      </c>
    </row>
    <row r="17" spans="1:11" ht="12.75" customHeight="1">
      <c r="A17" s="55">
        <v>14</v>
      </c>
      <c r="B17" s="15"/>
      <c r="C17" s="16"/>
      <c r="D17" s="4">
        <f t="shared" si="0"/>
        <v>0</v>
      </c>
      <c r="E17" s="4">
        <f t="shared" si="1"/>
        <v>0</v>
      </c>
      <c r="G17" s="31" t="s">
        <v>41</v>
      </c>
      <c r="H17" s="25"/>
      <c r="I17" s="25"/>
      <c r="J17" s="32"/>
      <c r="K17" s="33"/>
    </row>
    <row r="18" spans="1:11" ht="12.75" customHeight="1">
      <c r="A18" s="55">
        <v>15</v>
      </c>
      <c r="B18" s="15"/>
      <c r="C18" s="16"/>
      <c r="D18" s="4">
        <f t="shared" si="0"/>
        <v>0</v>
      </c>
      <c r="E18" s="4">
        <f t="shared" si="1"/>
        <v>0</v>
      </c>
      <c r="G18" s="34"/>
      <c r="H18" s="25"/>
      <c r="I18" s="25"/>
      <c r="J18" s="32"/>
      <c r="K18" s="33"/>
    </row>
    <row r="19" spans="1:11" ht="12">
      <c r="A19" s="55">
        <v>16</v>
      </c>
      <c r="B19" s="15"/>
      <c r="C19" s="16"/>
      <c r="D19" s="4">
        <f t="shared" si="0"/>
        <v>0</v>
      </c>
      <c r="E19" s="4">
        <f t="shared" si="1"/>
        <v>0</v>
      </c>
      <c r="G19" s="28" t="s">
        <v>6</v>
      </c>
      <c r="H19" s="29">
        <f>-TINV(2*$H$3,COUNT(B4:B28)-1)</f>
        <v>-1.83311292255007</v>
      </c>
      <c r="I19" s="29" t="s">
        <v>27</v>
      </c>
      <c r="J19" s="29">
        <f>IF(H6&lt;0,TDIST(ABS(H6),COUNT(B4:B28)-1,1),1-TDIST(ABS(H6),COUNT(B4:B28)-1,1))</f>
        <v>0.9954180499172457</v>
      </c>
      <c r="K19" s="30" t="str">
        <f>IF(J19&lt;$H$3,"Reject the null hypothesis","Do not reject the null hypothesis")</f>
        <v>Do not reject the null hypothesis</v>
      </c>
    </row>
    <row r="20" spans="1:11" ht="12.75" thickBot="1">
      <c r="A20" s="55">
        <v>17</v>
      </c>
      <c r="B20" s="15"/>
      <c r="C20" s="16"/>
      <c r="D20" s="4">
        <f t="shared" si="0"/>
        <v>0</v>
      </c>
      <c r="E20" s="4">
        <f t="shared" si="1"/>
        <v>0</v>
      </c>
      <c r="G20" s="36" t="s">
        <v>42</v>
      </c>
      <c r="H20" s="37"/>
      <c r="I20" s="37"/>
      <c r="J20" s="38"/>
      <c r="K20" s="39"/>
    </row>
    <row r="21" spans="1:5" ht="12">
      <c r="A21" s="55">
        <v>18</v>
      </c>
      <c r="B21" s="15"/>
      <c r="C21" s="16"/>
      <c r="D21" s="4">
        <f t="shared" si="0"/>
        <v>0</v>
      </c>
      <c r="E21" s="4">
        <f t="shared" si="1"/>
        <v>0</v>
      </c>
    </row>
    <row r="22" spans="1:5" ht="12">
      <c r="A22" s="55">
        <v>19</v>
      </c>
      <c r="B22" s="15"/>
      <c r="C22" s="16"/>
      <c r="D22" s="4">
        <f t="shared" si="0"/>
        <v>0</v>
      </c>
      <c r="E22" s="4">
        <f t="shared" si="1"/>
        <v>0</v>
      </c>
    </row>
    <row r="23" spans="1:5" ht="12">
      <c r="A23" s="55">
        <v>20</v>
      </c>
      <c r="B23" s="15"/>
      <c r="C23" s="16"/>
      <c r="D23" s="4">
        <f t="shared" si="0"/>
        <v>0</v>
      </c>
      <c r="E23" s="4">
        <f t="shared" si="1"/>
        <v>0</v>
      </c>
    </row>
    <row r="24" spans="1:5" ht="12">
      <c r="A24" s="55">
        <v>21</v>
      </c>
      <c r="B24" s="15"/>
      <c r="C24" s="16"/>
      <c r="D24" s="4">
        <f t="shared" si="0"/>
        <v>0</v>
      </c>
      <c r="E24" s="4">
        <f t="shared" si="1"/>
        <v>0</v>
      </c>
    </row>
    <row r="25" spans="1:5" ht="12">
      <c r="A25" s="55">
        <v>22</v>
      </c>
      <c r="B25" s="15"/>
      <c r="C25" s="16"/>
      <c r="D25" s="4">
        <f t="shared" si="0"/>
        <v>0</v>
      </c>
      <c r="E25" s="4">
        <f t="shared" si="1"/>
        <v>0</v>
      </c>
    </row>
    <row r="26" spans="1:5" ht="12">
      <c r="A26" s="55">
        <v>23</v>
      </c>
      <c r="B26" s="15"/>
      <c r="C26" s="16"/>
      <c r="D26" s="4">
        <f t="shared" si="0"/>
        <v>0</v>
      </c>
      <c r="E26" s="4">
        <f t="shared" si="1"/>
        <v>0</v>
      </c>
    </row>
    <row r="27" spans="1:5" ht="12">
      <c r="A27" s="55">
        <v>24</v>
      </c>
      <c r="B27" s="15"/>
      <c r="C27" s="16"/>
      <c r="D27" s="4">
        <f t="shared" si="0"/>
        <v>0</v>
      </c>
      <c r="E27" s="4">
        <f t="shared" si="1"/>
        <v>0</v>
      </c>
    </row>
    <row r="28" spans="1:5" ht="12">
      <c r="A28" s="55">
        <v>25</v>
      </c>
      <c r="B28" s="15"/>
      <c r="C28" s="16"/>
      <c r="D28" s="4">
        <f t="shared" si="0"/>
        <v>0</v>
      </c>
      <c r="E28" s="4">
        <f t="shared" si="1"/>
        <v>0</v>
      </c>
    </row>
  </sheetData>
  <sheetProtection password="87CD" sheet="1" objects="1" scenarios="1"/>
  <printOptions gridLines="1"/>
  <pageMargins left="0.75" right="0.75" top="1" bottom="1" header="0.5" footer="0.5"/>
  <pageSetup fitToHeight="1" fitToWidth="1" horizontalDpi="300" verticalDpi="300" orientation="landscape" scale="92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5.28125" style="4" customWidth="1"/>
    <col min="2" max="2" width="21.140625" style="4" customWidth="1"/>
    <col min="3" max="3" width="23.8515625" style="4" customWidth="1"/>
    <col min="4" max="4" width="8.421875" style="4" bestFit="1" customWidth="1"/>
    <col min="5" max="5" width="30.8515625" style="4" bestFit="1" customWidth="1"/>
    <col min="6" max="6" width="25.421875" style="4" hidden="1" customWidth="1"/>
    <col min="7" max="7" width="12.421875" style="4" hidden="1" customWidth="1"/>
    <col min="8" max="8" width="10.7109375" style="4" customWidth="1"/>
    <col min="9" max="16384" width="9.140625" style="4" customWidth="1"/>
  </cols>
  <sheetData>
    <row r="1" spans="1:8" ht="20.25">
      <c r="A1" s="46" t="s">
        <v>30</v>
      </c>
      <c r="B1" s="66"/>
      <c r="C1" s="66"/>
      <c r="D1" s="67"/>
      <c r="F1" s="70" t="s">
        <v>5</v>
      </c>
      <c r="G1" s="70"/>
      <c r="H1" s="59"/>
    </row>
    <row r="2" spans="1:7" ht="12.75" customHeight="1">
      <c r="A2" s="3"/>
      <c r="B2" s="3"/>
      <c r="C2" s="3"/>
      <c r="F2" s="12" t="s">
        <v>10</v>
      </c>
      <c r="G2" s="12">
        <v>0</v>
      </c>
    </row>
    <row r="3" spans="1:8" ht="12.75" customHeight="1">
      <c r="A3" s="45" t="s">
        <v>0</v>
      </c>
      <c r="B3" s="5">
        <v>0.05</v>
      </c>
      <c r="C3" s="3"/>
      <c r="F3" s="60" t="s">
        <v>13</v>
      </c>
      <c r="G3" s="60">
        <f>B7/B8</f>
        <v>0.6</v>
      </c>
      <c r="H3" s="60"/>
    </row>
    <row r="4" spans="3:8" ht="12.75" customHeight="1">
      <c r="C4" s="3"/>
      <c r="F4" s="60" t="s">
        <v>14</v>
      </c>
      <c r="G4" s="60">
        <f>C7/C8</f>
        <v>0.7</v>
      </c>
      <c r="H4" s="61"/>
    </row>
    <row r="5" spans="1:8" ht="12.75" customHeight="1">
      <c r="A5" s="3"/>
      <c r="B5" s="6"/>
      <c r="C5" s="3"/>
      <c r="D5" s="7"/>
      <c r="E5" s="7"/>
      <c r="F5" s="10" t="s">
        <v>15</v>
      </c>
      <c r="G5" s="10">
        <f>G3-G4</f>
        <v>-0.09999999999999998</v>
      </c>
      <c r="H5" s="61"/>
    </row>
    <row r="6" spans="1:8" ht="12.75" customHeight="1">
      <c r="A6" s="3"/>
      <c r="B6" s="42" t="s">
        <v>11</v>
      </c>
      <c r="C6" s="42" t="s">
        <v>12</v>
      </c>
      <c r="F6" s="60" t="s">
        <v>16</v>
      </c>
      <c r="G6" s="60">
        <f>(B7+C7)/(B8+C8)</f>
        <v>0.6666666666666666</v>
      </c>
      <c r="H6" s="12"/>
    </row>
    <row r="7" spans="1:8" ht="12.75" customHeight="1">
      <c r="A7" s="45" t="s">
        <v>9</v>
      </c>
      <c r="B7" s="8">
        <v>60</v>
      </c>
      <c r="C7" s="9">
        <v>140</v>
      </c>
      <c r="H7" s="12"/>
    </row>
    <row r="8" spans="1:7" ht="12.75" customHeight="1">
      <c r="A8" s="45" t="s">
        <v>1</v>
      </c>
      <c r="B8" s="8">
        <v>100</v>
      </c>
      <c r="C8" s="8">
        <v>200</v>
      </c>
      <c r="D8" s="7"/>
      <c r="E8" s="7"/>
      <c r="F8" s="62"/>
      <c r="G8" s="63"/>
    </row>
    <row r="9" spans="6:7" ht="12.75" customHeight="1">
      <c r="F9" s="64"/>
      <c r="G9" s="3"/>
    </row>
    <row r="10" spans="1:7" ht="12.75" customHeight="1">
      <c r="A10" s="40" t="s">
        <v>18</v>
      </c>
      <c r="B10" s="41">
        <f>B7/B8</f>
        <v>0.6</v>
      </c>
      <c r="C10" s="41">
        <f>C7/C8</f>
        <v>0.7</v>
      </c>
      <c r="F10" s="64"/>
      <c r="G10" s="3"/>
    </row>
    <row r="11" spans="1:3" ht="12.75" customHeight="1">
      <c r="A11" s="12"/>
      <c r="B11" s="3"/>
      <c r="C11" s="10"/>
    </row>
    <row r="12" spans="1:3" ht="12.75" customHeight="1">
      <c r="A12" s="40" t="s">
        <v>17</v>
      </c>
      <c r="B12" s="41">
        <f>(G5-G2)/SQRT(G6*(1-G6)*(1/B8+1/C8))</f>
        <v>-1.7320508075688767</v>
      </c>
      <c r="C12" s="10"/>
    </row>
    <row r="13" spans="1:3" ht="12.75" customHeight="1">
      <c r="A13" s="12"/>
      <c r="B13" s="3"/>
      <c r="C13" s="10"/>
    </row>
    <row r="14" ht="12.75" customHeight="1" thickBot="1"/>
    <row r="15" spans="1:5" ht="12.75" customHeight="1">
      <c r="A15" s="17"/>
      <c r="B15" s="49" t="s">
        <v>25</v>
      </c>
      <c r="C15" s="49" t="s">
        <v>26</v>
      </c>
      <c r="D15" s="19" t="s">
        <v>37</v>
      </c>
      <c r="E15" s="20" t="s">
        <v>8</v>
      </c>
    </row>
    <row r="16" spans="1:5" ht="12.75" customHeight="1">
      <c r="A16" s="21"/>
      <c r="B16" s="25"/>
      <c r="C16" s="25"/>
      <c r="D16" s="26"/>
      <c r="E16" s="27"/>
    </row>
    <row r="17" spans="1:5" ht="12.75" customHeight="1">
      <c r="A17" s="28" t="s">
        <v>4</v>
      </c>
      <c r="B17" s="29">
        <f>NORMSINV($B$3/2)</f>
        <v>-1.9599639845400545</v>
      </c>
      <c r="C17" s="29">
        <f>NORMSINV(1-$B$3/2)</f>
        <v>1.959963984540054</v>
      </c>
      <c r="D17" s="68">
        <f>2*(1-NORMSDIST(ABS(B12)))</f>
        <v>0.08326451666355084</v>
      </c>
      <c r="E17" s="30" t="str">
        <f>IF(D17&lt;$B$3,"Reject the null hypothesis","Do not reject the null hypothesis")</f>
        <v>Do not reject the null hypothesis</v>
      </c>
    </row>
    <row r="18" spans="1:5" ht="12.75">
      <c r="A18" s="28" t="s">
        <v>19</v>
      </c>
      <c r="B18" s="25"/>
      <c r="C18" s="25"/>
      <c r="D18" s="32"/>
      <c r="E18" s="33"/>
    </row>
    <row r="19" spans="1:5" ht="12">
      <c r="A19" s="34"/>
      <c r="B19" s="25"/>
      <c r="C19" s="25"/>
      <c r="D19" s="32"/>
      <c r="E19" s="33"/>
    </row>
    <row r="20" spans="1:5" ht="12">
      <c r="A20" s="28" t="s">
        <v>7</v>
      </c>
      <c r="B20" s="29" t="s">
        <v>27</v>
      </c>
      <c r="C20" s="29">
        <f>NORMSINV(1-$B$3)</f>
        <v>1.6448536269514724</v>
      </c>
      <c r="D20" s="68">
        <f>1-NORMSDIST(B12)</f>
        <v>0.9583677416682246</v>
      </c>
      <c r="E20" s="30" t="str">
        <f>IF(D20&lt;$B$3,"Reject the null hypothesis","Do not reject the null hypothesis")</f>
        <v>Do not reject the null hypothesis</v>
      </c>
    </row>
    <row r="21" spans="1:5" ht="12">
      <c r="A21" s="28" t="s">
        <v>20</v>
      </c>
      <c r="B21" s="25"/>
      <c r="C21" s="25"/>
      <c r="D21" s="32"/>
      <c r="E21" s="33"/>
    </row>
    <row r="22" spans="1:8" ht="12">
      <c r="A22" s="34"/>
      <c r="B22" s="25"/>
      <c r="C22" s="25"/>
      <c r="D22" s="32"/>
      <c r="E22" s="33"/>
      <c r="H22" s="65"/>
    </row>
    <row r="23" spans="1:8" ht="12">
      <c r="A23" s="28" t="s">
        <v>6</v>
      </c>
      <c r="B23" s="29">
        <f>NORMSINV($B$3)</f>
        <v>-1.6448536269514742</v>
      </c>
      <c r="C23" s="29" t="s">
        <v>27</v>
      </c>
      <c r="D23" s="68">
        <f>NORMSDIST(B12)</f>
        <v>0.04163225833177542</v>
      </c>
      <c r="E23" s="30" t="str">
        <f>IF(D23&lt;$B$3,"Reject the null hypothesis","Do not reject the null hypothesis")</f>
        <v>Reject the null hypothesis</v>
      </c>
      <c r="H23" s="65"/>
    </row>
    <row r="24" spans="1:5" ht="12.75" thickBot="1">
      <c r="A24" s="69" t="s">
        <v>21</v>
      </c>
      <c r="B24" s="37"/>
      <c r="C24" s="37"/>
      <c r="D24" s="38"/>
      <c r="E24" s="39"/>
    </row>
  </sheetData>
  <sheetProtection password="87CD" sheet="1" objects="1" scenarios="1"/>
  <mergeCells count="1">
    <mergeCell ref="F1:G1"/>
  </mergeCells>
  <printOptions gridLines="1"/>
  <pageMargins left="0.75" right="0.75" top="1" bottom="1" header="0.5" footer="0.5"/>
  <pageSetup horizontalDpi="300" verticalDpi="300" orientation="landscape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Wagner Florexil</cp:lastModifiedBy>
  <cp:lastPrinted>2002-07-31T03:35:13Z</cp:lastPrinted>
  <dcterms:created xsi:type="dcterms:W3CDTF">2000-10-14T20:22:00Z</dcterms:created>
  <dcterms:modified xsi:type="dcterms:W3CDTF">2010-09-30T16:40:37Z</dcterms:modified>
  <cp:category/>
  <cp:version/>
  <cp:contentType/>
  <cp:contentStatus/>
</cp:coreProperties>
</file>