
<file path=[Content_Types].xml><?xml version="1.0" encoding="utf-8"?>
<Types xmlns="http://schemas.openxmlformats.org/package/2006/content-types">
  <Override PartName="/xl/comments2.xml" ContentType="application/vnd.openxmlformats-officedocument.spreadsheetml.comments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charts/chart1.xml" ContentType="application/vnd.openxmlformats-officedocument.drawingml.chart+xml"/>
  <Override PartName="/xl/comments4.xml" ContentType="application/vnd.openxmlformats-officedocument.spreadsheetml.comments+xml"/>
  <Override PartName="/xl/charts/chart3.xml" ContentType="application/vnd.openxmlformats-officedocument.drawingml.chart+xml"/>
  <Override PartName="/xl/worksheets/sheet4.xml" ContentType="application/vnd.openxmlformats-officedocument.spreadsheetml.worksheet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omments1.xml" ContentType="application/vnd.openxmlformats-officedocument.spreadsheetml.comment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comments3.xml" ContentType="application/vnd.openxmlformats-officedocument.spreadsheetml.comments+xml"/>
  <Override PartName="/xl/charts/chart2.xml" ContentType="application/vnd.openxmlformats-officedocument.drawingml.chart+xml"/>
  <Default Extension="vml" ContentType="application/vnd.openxmlformats-officedocument.vmlDrawing"/>
  <Override PartName="/xl/worksheets/sheet3.xml" ContentType="application/vnd.openxmlformats-officedocument.spreadsheetml.worksheet+xml"/>
  <Override PartName="/xl/comments5.xml" ContentType="application/vnd.openxmlformats-officedocument.spreadsheetml.comments+xml"/>
  <Default Extension="rels" ContentType="application/vnd.openxmlformats-package.relationships+xml"/>
  <Override PartName="/xl/worksheets/sheet5.xml" ContentType="application/vnd.openxmlformats-officedocument.spreadsheetml.worksheet+xml"/>
  <Default Extension="emf" ContentType="image/x-emf"/>
  <Override PartName="/docProps/core.xml" ContentType="application/vnd.openxmlformats-package.core-properties+xml"/>
  <Default Extension="doc" ContentType="application/msword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-20" yWindow="60" windowWidth="28840" windowHeight="16860" activeTab="1"/>
  </bookViews>
  <sheets>
    <sheet name="RA FAQ's" sheetId="11" r:id="rId1"/>
    <sheet name="Steps 1 &amp; 2" sheetId="4" r:id="rId2"/>
    <sheet name="Step 3 Linear RA" sheetId="1" r:id="rId3"/>
    <sheet name="Step 4 Transform RA" sheetId="2" r:id="rId4"/>
    <sheet name="Step 4 Transform2 RA" sheetId="3" r:id="rId5"/>
    <sheet name="Step 5Summary" sheetId="10" r:id="rId6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26" i="1"/>
  <c r="I25"/>
  <c r="I24"/>
  <c r="A17"/>
  <c r="A16"/>
  <c r="A15"/>
  <c r="A14"/>
  <c r="A13"/>
  <c r="A12"/>
  <c r="A11"/>
  <c r="A10"/>
  <c r="A9"/>
  <c r="A8"/>
  <c r="A7"/>
  <c r="A6"/>
  <c r="A5"/>
  <c r="A4"/>
  <c r="Q27" i="2"/>
  <c r="Q26"/>
  <c r="Q25"/>
  <c r="H17"/>
  <c r="G17"/>
  <c r="A17"/>
  <c r="H16"/>
  <c r="G16"/>
  <c r="A16"/>
  <c r="H15"/>
  <c r="G15"/>
  <c r="A15"/>
  <c r="H14"/>
  <c r="G14"/>
  <c r="A14"/>
  <c r="H13"/>
  <c r="G13"/>
  <c r="A13"/>
  <c r="H12"/>
  <c r="G12"/>
  <c r="A12"/>
  <c r="H11"/>
  <c r="G11"/>
  <c r="A11"/>
  <c r="H10"/>
  <c r="G10"/>
  <c r="A10"/>
  <c r="H9"/>
  <c r="G9"/>
  <c r="A9"/>
  <c r="H8"/>
  <c r="G8"/>
  <c r="A8"/>
  <c r="H7"/>
  <c r="G7"/>
  <c r="A7"/>
  <c r="H6"/>
  <c r="G6"/>
  <c r="A6"/>
  <c r="H5"/>
  <c r="G5"/>
  <c r="A5"/>
  <c r="H4"/>
  <c r="G4"/>
  <c r="A4"/>
  <c r="P31" i="3"/>
  <c r="P30"/>
  <c r="P29"/>
  <c r="H17"/>
  <c r="G17"/>
  <c r="F17"/>
  <c r="A17"/>
  <c r="H16"/>
  <c r="G16"/>
  <c r="F16"/>
  <c r="A16"/>
  <c r="H15"/>
  <c r="G15"/>
  <c r="F15"/>
  <c r="A15"/>
  <c r="H14"/>
  <c r="G14"/>
  <c r="F14"/>
  <c r="A14"/>
  <c r="H13"/>
  <c r="G13"/>
  <c r="F13"/>
  <c r="A13"/>
  <c r="H12"/>
  <c r="G12"/>
  <c r="F12"/>
  <c r="A12"/>
  <c r="H11"/>
  <c r="G11"/>
  <c r="F11"/>
  <c r="A11"/>
  <c r="H10"/>
  <c r="G10"/>
  <c r="F10"/>
  <c r="A10"/>
  <c r="H9"/>
  <c r="G9"/>
  <c r="F9"/>
  <c r="A9"/>
  <c r="H8"/>
  <c r="G8"/>
  <c r="F8"/>
  <c r="A8"/>
  <c r="H7"/>
  <c r="G7"/>
  <c r="F7"/>
  <c r="A7"/>
  <c r="H6"/>
  <c r="G6"/>
  <c r="F6"/>
  <c r="A6"/>
  <c r="H5"/>
  <c r="G5"/>
  <c r="F5"/>
  <c r="A5"/>
  <c r="H4"/>
  <c r="G4"/>
  <c r="F4"/>
  <c r="A4"/>
</calcChain>
</file>

<file path=xl/comments1.xml><?xml version="1.0" encoding="utf-8"?>
<comments xmlns="http://schemas.openxmlformats.org/spreadsheetml/2006/main">
  <authors>
    <author>Dan Waldron</author>
  </authors>
  <commentList>
    <comment ref="F5" authorId="0">
      <text>
        <r>
          <rPr>
            <b/>
            <sz val="8"/>
            <color indexed="81"/>
            <rFont val="Tahoma"/>
            <family val="2"/>
          </rPr>
          <t>Dan Waldron:</t>
        </r>
        <r>
          <rPr>
            <sz val="8"/>
            <color indexed="81"/>
            <rFont val="Tahoma"/>
            <family val="2"/>
          </rPr>
          <t xml:space="preserve">
Value can range from -1 to 0 to +1. The closer to 0, the lower the correlation, the closer to -1 or +1 the stronger the correlation negatively and positively respectively.</t>
        </r>
      </text>
    </comment>
  </commentList>
</comments>
</file>

<file path=xl/comments2.xml><?xml version="1.0" encoding="utf-8"?>
<comments xmlns="http://schemas.openxmlformats.org/spreadsheetml/2006/main">
  <authors>
    <author>Dan Waldron</author>
  </authors>
  <commentList>
    <comment ref="I26" authorId="0">
      <text>
        <r>
          <rPr>
            <b/>
            <sz val="8"/>
            <color indexed="81"/>
            <rFont val="Tahoma"/>
            <family val="2"/>
          </rPr>
          <t>Dan Waldron:</t>
        </r>
        <r>
          <rPr>
            <sz val="8"/>
            <color indexed="81"/>
            <rFont val="Tahoma"/>
            <family val="2"/>
          </rPr>
          <t xml:space="preserve">
Not as strong as we would like…equal to or greater than 95% is ideal.</t>
        </r>
      </text>
    </comment>
  </commentList>
</comments>
</file>

<file path=xl/comments3.xml><?xml version="1.0" encoding="utf-8"?>
<comments xmlns="http://schemas.openxmlformats.org/spreadsheetml/2006/main">
  <authors>
    <author>Dan Waldron</author>
  </authors>
  <commentList>
    <comment ref="Q25" authorId="0">
      <text>
        <r>
          <rPr>
            <b/>
            <sz val="8"/>
            <color indexed="81"/>
            <rFont val="Tahoma"/>
            <family val="2"/>
          </rPr>
          <t>Dan Waldron:</t>
        </r>
        <r>
          <rPr>
            <sz val="8"/>
            <color indexed="81"/>
            <rFont val="Tahoma"/>
            <family val="2"/>
          </rPr>
          <t xml:space="preserve">
Very weak confidence levels.</t>
        </r>
      </text>
    </comment>
  </commentList>
</comments>
</file>

<file path=xl/comments4.xml><?xml version="1.0" encoding="utf-8"?>
<comments xmlns="http://schemas.openxmlformats.org/spreadsheetml/2006/main">
  <authors>
    <author>Dan Waldron</author>
  </authors>
  <commentList>
    <comment ref="P29" authorId="0">
      <text>
        <r>
          <rPr>
            <b/>
            <sz val="8"/>
            <color indexed="81"/>
            <rFont val="Tahoma"/>
            <family val="2"/>
          </rPr>
          <t>Dan Waldron:</t>
        </r>
        <r>
          <rPr>
            <sz val="8"/>
            <color indexed="81"/>
            <rFont val="Tahoma"/>
            <family val="2"/>
          </rPr>
          <t xml:space="preserve">
The strongest confidence levels yet.</t>
        </r>
      </text>
    </comment>
  </commentList>
</comments>
</file>

<file path=xl/comments5.xml><?xml version="1.0" encoding="utf-8"?>
<comments xmlns="http://schemas.openxmlformats.org/spreadsheetml/2006/main">
  <authors>
    <author>Dan Waldron</author>
  </authors>
  <commentList>
    <comment ref="G10" authorId="0">
      <text>
        <r>
          <rPr>
            <b/>
            <sz val="10"/>
            <color indexed="81"/>
            <rFont val="Tahoma"/>
            <family val="2"/>
          </rPr>
          <t>Dan Waldron:</t>
        </r>
        <r>
          <rPr>
            <sz val="10"/>
            <color indexed="81"/>
            <rFont val="Tahoma"/>
            <family val="2"/>
          </rPr>
          <t xml:space="preserve">
By charting all of the predicted/calculated values vs. the actual given data. We see that all three models predict farely accurately with the Log-log model being slightly more accurate.</t>
        </r>
      </text>
    </comment>
  </commentList>
</comments>
</file>

<file path=xl/sharedStrings.xml><?xml version="1.0" encoding="utf-8"?>
<sst xmlns="http://schemas.openxmlformats.org/spreadsheetml/2006/main" count="172" uniqueCount="73">
  <si>
    <t>Note we only LN "x" data</t>
  </si>
  <si>
    <t>Note: LN both Y and X data</t>
  </si>
  <si>
    <t>Step 5</t>
  </si>
  <si>
    <t>Summary items to cover:</t>
  </si>
  <si>
    <t>Summary Check list:</t>
  </si>
  <si>
    <r>
      <t>n</t>
    </r>
    <r>
      <rPr>
        <sz val="7"/>
        <color indexed="12"/>
        <rFont val="Times New Roman"/>
        <family val="1"/>
      </rPr>
      <t xml:space="preserve">       </t>
    </r>
    <r>
      <rPr>
        <sz val="10"/>
        <color indexed="8"/>
        <rFont val="Tahoma"/>
        <family val="2"/>
      </rPr>
      <t>Accomplish Comparison Chart of Predicted values</t>
    </r>
  </si>
  <si>
    <t>Step 4 - RA</t>
  </si>
  <si>
    <t>Transform - LN or Log Data:</t>
  </si>
  <si>
    <t>Transform - LN Data - LOG LOG</t>
  </si>
  <si>
    <t>Benchmark=95%</t>
  </si>
  <si>
    <t>Chr</t>
  </si>
  <si>
    <t>Fahr</t>
  </si>
  <si>
    <t>SR</t>
  </si>
  <si>
    <t>Computer Hours/X1</t>
  </si>
  <si>
    <t>Field Audit Hours/X2</t>
  </si>
  <si>
    <t>Data: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</si>
  <si>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</si>
  <si>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</si>
  <si>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</si>
  <si>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</si>
  <si>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</si>
  <si>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</si>
  <si>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</si>
  <si>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</si>
  <si>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</si>
  <si>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</si>
  <si>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</si>
  <si>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</si>
  <si>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</si>
  <si>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</si>
  <si>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</si>
  <si>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</si>
  <si>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</si>
  <si>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</si>
  <si>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</si>
  <si>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</si>
  <si>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</si>
  <si>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</si>
  <si>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</si>
  <si>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</si>
  <si>
    <t>Actual Sustained Reduction/Y</t>
  </si>
  <si>
    <t>SRp</t>
  </si>
  <si>
    <t>Predicted Sustained Reduction/Yp</t>
  </si>
  <si>
    <t>lnSR</t>
  </si>
  <si>
    <t>lnChr</t>
  </si>
  <si>
    <t>lnFahr</t>
  </si>
  <si>
    <t>Chr^3</t>
  </si>
  <si>
    <t>Fahr^2</t>
  </si>
  <si>
    <t>Confidence Levels:</t>
  </si>
  <si>
    <t>Predicted Sustained Reduction/Y</t>
  </si>
  <si>
    <t>RA Equation:</t>
  </si>
  <si>
    <r>
      <t>Y=</t>
    </r>
    <r>
      <rPr>
        <sz val="10"/>
        <color indexed="10"/>
        <rFont val="Arial"/>
        <family val="2"/>
      </rPr>
      <t>83671.39</t>
    </r>
    <r>
      <rPr>
        <sz val="10"/>
        <rFont val="Arial"/>
      </rPr>
      <t>+</t>
    </r>
    <r>
      <rPr>
        <sz val="10"/>
        <color indexed="12"/>
        <rFont val="Arial"/>
        <family val="2"/>
      </rPr>
      <t>87445.31</t>
    </r>
    <r>
      <rPr>
        <sz val="10"/>
        <rFont val="Arial"/>
      </rPr>
      <t>Chr+1683.8Fahr</t>
    </r>
  </si>
  <si>
    <t>Linear SUMMARY OUTPUT</t>
  </si>
  <si>
    <t>Linear:</t>
  </si>
  <si>
    <t>Step 1 - Correlation Table:</t>
  </si>
  <si>
    <t>Step 2 - Scatter Plots &amp; Trendlines:</t>
  </si>
  <si>
    <t>Step 3 - Regress Linear Data</t>
  </si>
  <si>
    <r>
      <t>b.</t>
    </r>
    <r>
      <rPr>
        <sz val="7"/>
        <color indexed="8"/>
        <rFont val="Times New Roman"/>
        <family val="1"/>
      </rPr>
      <t xml:space="preserve">                   </t>
    </r>
    <r>
      <rPr>
        <sz val="10"/>
        <color indexed="8"/>
        <rFont val="Tahoma"/>
        <family val="2"/>
      </rPr>
      <t>Analyze the coefficients in your model. Are they statistically different from zero?</t>
    </r>
  </si>
  <si>
    <r>
      <t>n</t>
    </r>
    <r>
      <rPr>
        <sz val="7"/>
        <color indexed="12"/>
        <rFont val="Times New Roman"/>
        <family val="1"/>
      </rPr>
      <t xml:space="preserve">       </t>
    </r>
    <r>
      <rPr>
        <sz val="10"/>
        <color indexed="8"/>
        <rFont val="Tahoma"/>
        <family val="2"/>
      </rPr>
      <t>Accomplish statistical analysis</t>
    </r>
  </si>
  <si>
    <r>
      <t>c.</t>
    </r>
    <r>
      <rPr>
        <sz val="7"/>
        <color indexed="8"/>
        <rFont val="Times New Roman"/>
        <family val="1"/>
      </rPr>
      <t xml:space="preserve">                   </t>
    </r>
    <r>
      <rPr>
        <sz val="10"/>
        <color indexed="8"/>
        <rFont val="Tahoma"/>
        <family val="2"/>
      </rPr>
      <t>Analyze the overall model. How well does it capture the variability in demand? Is the model statistically valid?</t>
    </r>
  </si>
  <si>
    <r>
      <t>n</t>
    </r>
    <r>
      <rPr>
        <sz val="7"/>
        <color indexed="12"/>
        <rFont val="Times New Roman"/>
        <family val="1"/>
      </rPr>
      <t xml:space="preserve">       </t>
    </r>
    <r>
      <rPr>
        <sz val="10"/>
        <color indexed="8"/>
        <rFont val="Tahoma"/>
        <family val="2"/>
      </rPr>
      <t>Accomplish analysis of linear model</t>
    </r>
  </si>
  <si>
    <r>
      <t>a.</t>
    </r>
    <r>
      <rPr>
        <sz val="7"/>
        <color indexed="8"/>
        <rFont val="Times New Roman"/>
        <family val="1"/>
      </rPr>
      <t xml:space="preserve">                   </t>
    </r>
    <r>
      <rPr>
        <sz val="10"/>
        <color indexed="8"/>
        <rFont val="Tahoma"/>
        <family val="2"/>
      </rPr>
      <t>Report your best estimate of the demand model for:</t>
    </r>
  </si>
  <si>
    <r>
      <t>n</t>
    </r>
    <r>
      <rPr>
        <sz val="7"/>
        <color indexed="12"/>
        <rFont val="Times New Roman"/>
        <family val="1"/>
      </rPr>
      <t xml:space="preserve">       </t>
    </r>
    <r>
      <rPr>
        <sz val="10"/>
        <color indexed="8"/>
        <rFont val="Tahoma"/>
        <family val="2"/>
      </rPr>
      <t>Transformed model including demand formula</t>
    </r>
  </si>
  <si>
    <r>
      <t>n</t>
    </r>
    <r>
      <rPr>
        <sz val="7"/>
        <color indexed="12"/>
        <rFont val="Times New Roman"/>
        <family val="1"/>
      </rPr>
      <t xml:space="preserve">       </t>
    </r>
    <r>
      <rPr>
        <sz val="10"/>
        <color indexed="8"/>
        <rFont val="Tahoma"/>
        <family val="2"/>
      </rPr>
      <t>Accomplish analysis of transformed model</t>
    </r>
  </si>
  <si>
    <r>
      <t>n</t>
    </r>
    <r>
      <rPr>
        <sz val="7"/>
        <color indexed="12"/>
        <rFont val="Times New Roman"/>
        <family val="1"/>
      </rPr>
      <t xml:space="preserve">       </t>
    </r>
    <r>
      <rPr>
        <sz val="10"/>
        <color indexed="8"/>
        <rFont val="Tahoma"/>
        <family val="2"/>
      </rPr>
      <t>linear model including demand formula/RA Equation</t>
    </r>
  </si>
  <si>
    <r>
      <t>Y=</t>
    </r>
    <r>
      <rPr>
        <sz val="10"/>
        <color indexed="12"/>
        <rFont val="Arial"/>
        <family val="2"/>
      </rPr>
      <t>-9335.3415</t>
    </r>
    <r>
      <rPr>
        <sz val="10"/>
        <rFont val="Arial"/>
      </rPr>
      <t>+(lnChr</t>
    </r>
    <r>
      <rPr>
        <sz val="10"/>
        <color indexed="10"/>
        <rFont val="Arial"/>
        <family val="2"/>
      </rPr>
      <t>*113241.0116</t>
    </r>
    <r>
      <rPr>
        <sz val="10"/>
        <rFont val="Arial"/>
      </rPr>
      <t>)+(lnFahr*66631.076)</t>
    </r>
  </si>
  <si>
    <r>
      <t>lnY=</t>
    </r>
    <r>
      <rPr>
        <sz val="10"/>
        <color indexed="12"/>
        <rFont val="Arial"/>
        <family val="2"/>
      </rPr>
      <t>11.46</t>
    </r>
    <r>
      <rPr>
        <sz val="10"/>
        <rFont val="Arial"/>
      </rPr>
      <t>+(lnChr*</t>
    </r>
    <r>
      <rPr>
        <sz val="10"/>
        <color indexed="10"/>
        <rFont val="Arial"/>
        <family val="2"/>
      </rPr>
      <t>0.418)</t>
    </r>
    <r>
      <rPr>
        <sz val="10"/>
        <rFont val="Arial"/>
      </rPr>
      <t>+(lnFahr*0.2488)</t>
    </r>
  </si>
  <si>
    <t>Exponential conversion:</t>
  </si>
  <si>
    <t>Y=EXP(11.46+(lnChr*0.418)+(lnFahr*0.2488))</t>
  </si>
  <si>
    <t>Given Data:</t>
  </si>
  <si>
    <r>
      <t>Field Audit Hours/X</t>
    </r>
    <r>
      <rPr>
        <vertAlign val="subscript"/>
        <sz val="9.5"/>
        <rFont val="Verdana"/>
        <family val="2"/>
      </rPr>
      <t>2</t>
    </r>
  </si>
  <si>
    <r>
      <t>Computer Hours/X</t>
    </r>
    <r>
      <rPr>
        <vertAlign val="subscript"/>
        <sz val="9.5"/>
        <rFont val="Verdana"/>
        <family val="2"/>
      </rPr>
      <t>1</t>
    </r>
  </si>
  <si>
    <t>Sustained $ Reduction/Y</t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</si>
</sst>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</numFmts>
  <fonts count="28">
    <font>
      <sz val="10"/>
      <name val="Arial"/>
    </font>
    <font>
      <sz val="9.5"/>
      <name val="Verdana"/>
      <family val="2"/>
    </font>
    <font>
      <sz val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sz val="9.5"/>
      <color indexed="12"/>
      <name val="Verdana"/>
      <family val="2"/>
    </font>
    <font>
      <b/>
      <i/>
      <sz val="9.5"/>
      <name val="Verdana"/>
      <family val="2"/>
    </font>
    <font>
      <b/>
      <i/>
      <sz val="10"/>
      <name val="Arial"/>
      <family val="2"/>
    </font>
    <font>
      <sz val="10"/>
      <color indexed="8"/>
      <name val="Tahoma"/>
      <family val="2"/>
    </font>
    <font>
      <sz val="7"/>
      <color indexed="8"/>
      <name val="Times New Roman"/>
      <family val="1"/>
    </font>
    <font>
      <sz val="10"/>
      <color indexed="12"/>
      <name val="Wingdings"/>
      <charset val="2"/>
    </font>
    <font>
      <sz val="7"/>
      <color indexed="12"/>
      <name val="Times New Roman"/>
      <family val="1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0"/>
      <name val="Arial"/>
    </font>
    <font>
      <sz val="10"/>
      <color rgb="FF0070C0"/>
      <name val="Arial"/>
      <family val="2"/>
    </font>
    <font>
      <sz val="10"/>
      <color indexed="10"/>
      <name val="Arial"/>
      <family val="2"/>
    </font>
    <font>
      <vertAlign val="subscript"/>
      <sz val="9.5"/>
      <name val="Verdan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name val="Calibri"/>
      <family val="2"/>
      <scheme val="minor"/>
    </font>
    <font>
      <b/>
      <sz val="10"/>
      <color indexed="81"/>
      <name val="Tahoma"/>
      <family val="2"/>
    </font>
    <font>
      <sz val="10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6" fillId="5" borderId="0" applyNumberFormat="0" applyBorder="0" applyAlignment="0" applyProtection="0"/>
  </cellStyleXfs>
  <cellXfs count="73">
    <xf numFmtId="0" fontId="0" fillId="0" borderId="0" xfId="0"/>
    <xf numFmtId="0" fontId="0" fillId="0" borderId="0" xfId="0" applyFill="1"/>
    <xf numFmtId="0" fontId="0" fillId="0" borderId="0" xfId="0" applyFill="1" applyBorder="1" applyAlignment="1"/>
    <xf numFmtId="0" fontId="0" fillId="0" borderId="1" xfId="0" applyFill="1" applyBorder="1" applyAlignment="1"/>
    <xf numFmtId="0" fontId="3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top" wrapText="1"/>
    </xf>
    <xf numFmtId="6" fontId="1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4" fillId="0" borderId="0" xfId="0" applyFont="1"/>
    <xf numFmtId="0" fontId="3" fillId="0" borderId="2" xfId="0" applyFont="1" applyFill="1" applyBorder="1" applyAlignment="1">
      <alignment horizontal="centerContinuous"/>
    </xf>
    <xf numFmtId="0" fontId="6" fillId="0" borderId="0" xfId="0" applyFont="1" applyFill="1" applyBorder="1" applyAlignment="1"/>
    <xf numFmtId="0" fontId="1" fillId="2" borderId="3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8" fillId="2" borderId="3" xfId="0" applyFont="1" applyFill="1" applyBorder="1" applyAlignment="1"/>
    <xf numFmtId="0" fontId="0" fillId="2" borderId="3" xfId="0" applyFill="1" applyBorder="1" applyAlignment="1"/>
    <xf numFmtId="0" fontId="9" fillId="2" borderId="3" xfId="0" applyFont="1" applyFill="1" applyBorder="1" applyAlignment="1">
      <alignment horizontal="center" vertical="top" wrapText="1"/>
    </xf>
    <xf numFmtId="6" fontId="9" fillId="2" borderId="3" xfId="0" applyNumberFormat="1" applyFont="1" applyFill="1" applyBorder="1" applyAlignment="1">
      <alignment horizontal="center" vertical="top" wrapText="1"/>
    </xf>
    <xf numFmtId="0" fontId="7" fillId="2" borderId="3" xfId="0" applyFont="1" applyFill="1" applyBorder="1" applyAlignment="1"/>
    <xf numFmtId="164" fontId="0" fillId="2" borderId="0" xfId="0" applyNumberFormat="1" applyFill="1" applyBorder="1" applyAlignment="1"/>
    <xf numFmtId="0" fontId="0" fillId="0" borderId="0" xfId="0" applyBorder="1"/>
    <xf numFmtId="0" fontId="1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0" fillId="2" borderId="1" xfId="0" applyFill="1" applyBorder="1" applyAlignment="1"/>
    <xf numFmtId="0" fontId="4" fillId="0" borderId="0" xfId="0" applyFont="1" applyBorder="1"/>
    <xf numFmtId="164" fontId="0" fillId="0" borderId="0" xfId="0" applyNumberFormat="1" applyFill="1" applyBorder="1" applyAlignment="1"/>
    <xf numFmtId="0" fontId="0" fillId="0" borderId="0" xfId="0" applyFill="1" applyBorder="1"/>
    <xf numFmtId="9" fontId="0" fillId="0" borderId="0" xfId="0" applyNumberFormat="1" applyFill="1" applyBorder="1"/>
    <xf numFmtId="6" fontId="1" fillId="0" borderId="0" xfId="0" applyNumberFormat="1" applyFont="1" applyFill="1" applyBorder="1" applyAlignment="1">
      <alignment horizontal="center" vertical="top" wrapText="1"/>
    </xf>
    <xf numFmtId="0" fontId="4" fillId="3" borderId="0" xfId="0" applyFont="1" applyFill="1" applyBorder="1" applyAlignment="1"/>
    <xf numFmtId="10" fontId="0" fillId="2" borderId="3" xfId="0" applyNumberFormat="1" applyFill="1" applyBorder="1"/>
    <xf numFmtId="0" fontId="0" fillId="2" borderId="0" xfId="0" applyFill="1"/>
    <xf numFmtId="0" fontId="10" fillId="0" borderId="3" xfId="0" applyFont="1" applyFill="1" applyBorder="1" applyAlignment="1">
      <alignment horizontal="center" vertical="top" wrapText="1"/>
    </xf>
    <xf numFmtId="0" fontId="0" fillId="2" borderId="3" xfId="0" applyFill="1" applyBorder="1"/>
    <xf numFmtId="0" fontId="0" fillId="4" borderId="0" xfId="0" applyFill="1" applyBorder="1" applyAlignment="1"/>
    <xf numFmtId="0" fontId="7" fillId="2" borderId="0" xfId="0" applyFont="1" applyFill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6" fillId="5" borderId="0" xfId="1"/>
    <xf numFmtId="0" fontId="16" fillId="5" borderId="3" xfId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Continuous"/>
    </xf>
    <xf numFmtId="0" fontId="4" fillId="0" borderId="0" xfId="0" applyFont="1" applyFill="1" applyBorder="1" applyAlignment="1"/>
    <xf numFmtId="2" fontId="1" fillId="0" borderId="3" xfId="0" applyNumberFormat="1" applyFont="1" applyBorder="1" applyAlignment="1">
      <alignment horizontal="center" vertical="top" wrapText="1"/>
    </xf>
    <xf numFmtId="0" fontId="7" fillId="0" borderId="0" xfId="0" applyFont="1" applyFill="1" applyBorder="1"/>
    <xf numFmtId="0" fontId="6" fillId="0" borderId="0" xfId="0" applyFont="1" applyFill="1" applyBorder="1"/>
    <xf numFmtId="0" fontId="20" fillId="0" borderId="0" xfId="0" applyFont="1" applyFill="1" applyBorder="1" applyAlignment="1"/>
    <xf numFmtId="0" fontId="21" fillId="0" borderId="0" xfId="0" applyFont="1" applyFill="1" applyBorder="1" applyAlignment="1"/>
    <xf numFmtId="0" fontId="0" fillId="6" borderId="0" xfId="0" applyFill="1"/>
    <xf numFmtId="0" fontId="19" fillId="6" borderId="0" xfId="0" applyFont="1" applyFill="1"/>
    <xf numFmtId="0" fontId="4" fillId="6" borderId="0" xfId="0" applyFont="1" applyFill="1" applyBorder="1" applyAlignment="1"/>
    <xf numFmtId="164" fontId="0" fillId="6" borderId="0" xfId="0" applyNumberFormat="1" applyFill="1" applyBorder="1" applyAlignment="1"/>
    <xf numFmtId="0" fontId="19" fillId="2" borderId="3" xfId="0" applyFont="1" applyFill="1" applyBorder="1" applyAlignment="1"/>
    <xf numFmtId="0" fontId="0" fillId="6" borderId="0" xfId="0" applyFill="1" applyBorder="1"/>
    <xf numFmtId="0" fontId="19" fillId="0" borderId="0" xfId="0" applyFont="1"/>
    <xf numFmtId="0" fontId="4" fillId="6" borderId="0" xfId="0" applyFont="1" applyFill="1"/>
    <xf numFmtId="0" fontId="11" fillId="6" borderId="0" xfId="0" applyFont="1" applyFill="1" applyBorder="1" applyAlignment="1"/>
    <xf numFmtId="0" fontId="8" fillId="0" borderId="0" xfId="0" applyFont="1" applyFill="1" applyBorder="1" applyAlignment="1"/>
    <xf numFmtId="0" fontId="18" fillId="6" borderId="0" xfId="1" applyFont="1" applyFill="1"/>
    <xf numFmtId="0" fontId="17" fillId="5" borderId="0" xfId="1" applyFont="1"/>
    <xf numFmtId="10" fontId="4" fillId="6" borderId="3" xfId="0" applyNumberFormat="1" applyFont="1" applyFill="1" applyBorder="1"/>
    <xf numFmtId="10" fontId="0" fillId="6" borderId="3" xfId="0" applyNumberFormat="1" applyFill="1" applyBorder="1"/>
    <xf numFmtId="6" fontId="16" fillId="5" borderId="3" xfId="1" applyNumberFormat="1" applyBorder="1" applyAlignment="1">
      <alignment horizontal="center" vertical="top" wrapText="1"/>
    </xf>
    <xf numFmtId="0" fontId="16" fillId="5" borderId="3" xfId="1" applyBorder="1"/>
    <xf numFmtId="0" fontId="25" fillId="6" borderId="0" xfId="1" applyFont="1" applyFill="1"/>
    <xf numFmtId="0" fontId="16" fillId="6" borderId="0" xfId="1" applyFill="1"/>
    <xf numFmtId="0" fontId="4" fillId="0" borderId="0" xfId="0" applyFont="1" applyFill="1"/>
    <xf numFmtId="0" fontId="4" fillId="7" borderId="0" xfId="0" applyFont="1" applyFill="1"/>
    <xf numFmtId="0" fontId="14" fillId="0" borderId="3" xfId="0" applyFont="1" applyBorder="1" applyAlignment="1">
      <alignment horizontal="left" vertical="top" wrapText="1" indent="2"/>
    </xf>
    <xf numFmtId="0" fontId="4" fillId="8" borderId="0" xfId="0" applyFont="1" applyFill="1"/>
    <xf numFmtId="0" fontId="17" fillId="5" borderId="4" xfId="1" applyFont="1" applyBorder="1" applyAlignment="1">
      <alignment horizontal="left"/>
    </xf>
    <xf numFmtId="0" fontId="17" fillId="5" borderId="5" xfId="1" applyFont="1" applyBorder="1" applyAlignment="1">
      <alignment horizontal="left"/>
    </xf>
    <xf numFmtId="0" fontId="12" fillId="0" borderId="3" xfId="0" applyFont="1" applyBorder="1" applyAlignment="1">
      <alignment vertical="top" wrapText="1"/>
    </xf>
  </cellXfs>
  <cellStyles count="2">
    <cellStyle name="Good" xfId="1" builtinId="26"/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autoTitleDeleted val="1"/>
    <c:plotArea>
      <c:layout>
        <c:manualLayout>
          <c:layoutTarget val="inner"/>
          <c:xMode val="edge"/>
          <c:yMode val="edge"/>
          <c:x val="0.183448275862069"/>
          <c:y val="0.0528015441368798"/>
          <c:w val="0.518620689655173"/>
          <c:h val="0.803042093965059"/>
        </c:manualLayout>
      </c:layout>
      <c:scatterChart>
        <c:scatterStyle val="lineMarker"/>
        <c:ser>
          <c:idx val="0"/>
          <c:order val="0"/>
          <c:tx>
            <c:v>Chr vs SR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power"/>
            <c:dispRSqr val="1"/>
            <c:dispEq val="1"/>
            <c:trendlineLbl>
              <c:layout>
                <c:manualLayout>
                  <c:x val="0.308661996560775"/>
                  <c:y val="0.0675963958113484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000" b="0" i="1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Power Trendline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000" b="0" i="1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y = 231299x</a:t>
                    </a:r>
                    <a:r>
                      <a:rPr lang="en-US" sz="1000" b="0" i="1" u="none" strike="noStrike" baseline="3000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0.5492</a:t>
                    </a:r>
                    <a:endParaRPr lang="en-US" sz="1000" b="0" i="1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000" b="1" i="1" u="sng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R</a:t>
                    </a:r>
                    <a:r>
                      <a:rPr lang="en-US" sz="1000" b="1" i="1" u="sng" strike="noStrike" baseline="3000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2</a:t>
                    </a:r>
                    <a:r>
                      <a:rPr lang="en-US" sz="1000" b="1" i="1" u="sng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= 0.8286 - </a:t>
                    </a:r>
                    <a:r>
                      <a:rPr lang="en-US" sz="1000" b="1" i="1" u="sng" strike="noStrike" baseline="0">
                        <a:solidFill>
                          <a:srgbClr val="FF0000"/>
                        </a:solidFill>
                        <a:latin typeface="Arial"/>
                        <a:cs typeface="Arial"/>
                      </a:rPr>
                      <a:t>stronger power</a:t>
                    </a:r>
                  </a:p>
                </c:rich>
              </c:tx>
              <c:numFmt formatCode="General" sourceLinked="0"/>
              <c:spPr>
                <a:solidFill>
                  <a:srgbClr val="FF99CC"/>
                </a:solidFill>
                <a:ln w="25400">
                  <a:noFill/>
                </a:ln>
              </c:spPr>
            </c:trendlineLbl>
          </c:trendline>
          <c:trendline>
            <c:spPr>
              <a:ln w="25400">
                <a:solidFill>
                  <a:schemeClr val="bg2">
                    <a:lumMod val="50000"/>
                  </a:schemeClr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0.302740157480315"/>
                  <c:y val="0.259361961198149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Linear Trendline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0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y = 119672x + 114221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000" b="1" i="1" u="sng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R</a:t>
                    </a:r>
                    <a:r>
                      <a:rPr lang="en-US" sz="1000" b="1" i="1" u="sng" strike="noStrike" baseline="3000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2</a:t>
                    </a:r>
                    <a:r>
                      <a:rPr lang="en-US" sz="1000" b="1" i="1" u="sng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= 0.8278 - </a:t>
                    </a:r>
                    <a:r>
                      <a:rPr lang="en-US" sz="1000" b="1" i="1" u="sng" strike="noStrike" baseline="0">
                        <a:solidFill>
                          <a:srgbClr val="FF0000"/>
                        </a:solidFill>
                        <a:latin typeface="Arial"/>
                        <a:cs typeface="Arial"/>
                      </a:rPr>
                      <a:t>strong linear</a:t>
                    </a:r>
                  </a:p>
                </c:rich>
              </c:tx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trendline>
            <c:spPr>
              <a:ln w="12700">
                <a:solidFill>
                  <a:srgbClr val="FFFF00"/>
                </a:solidFill>
              </a:ln>
            </c:spPr>
            <c:trendlineType val="log"/>
            <c:dispRSqr val="1"/>
            <c:dispEq val="1"/>
            <c:trendlineLbl>
              <c:layout>
                <c:manualLayout>
                  <c:x val="0.468809122997557"/>
                  <c:y val="-0.321545673842793"/>
                </c:manualLayout>
              </c:layout>
              <c:tx>
                <c:rich>
                  <a:bodyPr/>
                  <a:lstStyle/>
                  <a:p>
                    <a:pPr>
                      <a:defRPr sz="1100">
                        <a:solidFill>
                          <a:srgbClr val="7030A0"/>
                        </a:solidFill>
                      </a:defRPr>
                    </a:pPr>
                    <a:r>
                      <a:rPr lang="en-US" sz="900" baseline="0">
                        <a:solidFill>
                          <a:srgbClr val="7030A0"/>
                        </a:solidFill>
                      </a:rPr>
                      <a:t>Log trendline</a:t>
                    </a:r>
                  </a:p>
                  <a:p>
                    <a:pPr>
                      <a:defRPr sz="1100">
                        <a:solidFill>
                          <a:srgbClr val="7030A0"/>
                        </a:solidFill>
                      </a:defRPr>
                    </a:pPr>
                    <a:r>
                      <a:rPr lang="en-US" sz="900" baseline="0">
                        <a:solidFill>
                          <a:srgbClr val="7030A0"/>
                        </a:solidFill>
                      </a:rPr>
                      <a:t>y = 152401ln(x) + 231046
R² = 0.819 - </a:t>
                    </a:r>
                    <a:r>
                      <a:rPr lang="en-US" sz="900" baseline="0">
                        <a:solidFill>
                          <a:srgbClr val="FF0000"/>
                        </a:solidFill>
                      </a:rPr>
                      <a:t>weaker log</a:t>
                    </a:r>
                    <a:endParaRPr lang="en-US" sz="900">
                      <a:solidFill>
                        <a:srgbClr val="FF0000"/>
                      </a:solidFill>
                    </a:endParaRPr>
                  </a:p>
                </c:rich>
              </c:tx>
              <c:numFmt formatCode="General" sourceLinked="0"/>
              <c:spPr>
                <a:solidFill>
                  <a:sysClr val="window" lastClr="FFFFFF"/>
                </a:solidFill>
              </c:spPr>
            </c:trendlineLbl>
          </c:trendline>
          <c:xVal>
            <c:numRef>
              <c:f>'Step 3 Linear RA'!$C$4:$C$17</c:f>
              <c:numCache>
                <c:formatCode>General</c:formatCode>
                <c:ptCount val="14"/>
                <c:pt idx="0">
                  <c:v>1.4</c:v>
                </c:pt>
                <c:pt idx="1">
                  <c:v>1.1</c:v>
                </c:pt>
                <c:pt idx="2">
                  <c:v>1.4</c:v>
                </c:pt>
                <c:pt idx="3">
                  <c:v>1.1</c:v>
                </c:pt>
                <c:pt idx="4">
                  <c:v>1.3</c:v>
                </c:pt>
                <c:pt idx="5">
                  <c:v>1.5</c:v>
                </c:pt>
                <c:pt idx="6">
                  <c:v>1.5</c:v>
                </c:pt>
                <c:pt idx="7">
                  <c:v>1.4</c:v>
                </c:pt>
                <c:pt idx="8">
                  <c:v>1.1</c:v>
                </c:pt>
                <c:pt idx="9">
                  <c:v>1.4</c:v>
                </c:pt>
                <c:pt idx="10">
                  <c:v>1.1</c:v>
                </c:pt>
                <c:pt idx="11">
                  <c:v>1.3</c:v>
                </c:pt>
                <c:pt idx="12">
                  <c:v>1.5</c:v>
                </c:pt>
                <c:pt idx="13">
                  <c:v>1.5</c:v>
                </c:pt>
              </c:numCache>
            </c:numRef>
          </c:xVal>
          <c:yVal>
            <c:numRef>
              <c:f>'Step 3 Linear RA'!$B$4:$B$17</c:f>
              <c:numCache>
                <c:formatCode>"$"#,##0_);[Red]\("$"#,##0\)</c:formatCode>
                <c:ptCount val="14"/>
                <c:pt idx="0">
                  <c:v>290000.0</c:v>
                </c:pt>
                <c:pt idx="1">
                  <c:v>240000.0</c:v>
                </c:pt>
                <c:pt idx="2">
                  <c:v>270000.0</c:v>
                </c:pt>
                <c:pt idx="3">
                  <c:v>250000.0</c:v>
                </c:pt>
                <c:pt idx="4">
                  <c:v>260000.0</c:v>
                </c:pt>
                <c:pt idx="5">
                  <c:v>280000.0</c:v>
                </c:pt>
                <c:pt idx="6">
                  <c:v>300000.0</c:v>
                </c:pt>
                <c:pt idx="7">
                  <c:v>280000.0</c:v>
                </c:pt>
                <c:pt idx="8">
                  <c:v>245000.0</c:v>
                </c:pt>
                <c:pt idx="9">
                  <c:v>290000.0</c:v>
                </c:pt>
                <c:pt idx="10">
                  <c:v>255000.0</c:v>
                </c:pt>
                <c:pt idx="11">
                  <c:v>265000.0</c:v>
                </c:pt>
                <c:pt idx="12">
                  <c:v>290000.0</c:v>
                </c:pt>
                <c:pt idx="13">
                  <c:v>310000.0</c:v>
                </c:pt>
              </c:numCache>
            </c:numRef>
          </c:yVal>
        </c:ser>
        <c:axId val="512868200"/>
        <c:axId val="513021112"/>
      </c:scatterChart>
      <c:valAx>
        <c:axId val="512868200"/>
        <c:scaling>
          <c:orientation val="minMax"/>
          <c:max val="1.5"/>
          <c:min val="1.0"/>
        </c:scaling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050"/>
                  <a:t>Computer Hours</a:t>
                </a:r>
              </a:p>
            </c:rich>
          </c:tx>
          <c:layout>
            <c:manualLayout>
              <c:xMode val="edge"/>
              <c:yMode val="edge"/>
              <c:x val="0.351724137931034"/>
              <c:y val="0.87283360170023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3021112"/>
        <c:crosses val="autoZero"/>
        <c:crossBetween val="midCat"/>
        <c:majorUnit val="0.5"/>
        <c:minorUnit val="0.1"/>
      </c:valAx>
      <c:valAx>
        <c:axId val="513021112"/>
        <c:scaling>
          <c:orientation val="minMax"/>
          <c:max val="320000.0"/>
          <c:min val="2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050"/>
                  <a:t>Sustaied $ Reduction</a:t>
                </a:r>
              </a:p>
            </c:rich>
          </c:tx>
          <c:layout>
            <c:manualLayout>
              <c:xMode val="edge"/>
              <c:yMode val="edge"/>
              <c:x val="0.0220689655172414"/>
              <c:y val="0.239884731593112"/>
            </c:manualLayout>
          </c:layout>
          <c:spPr>
            <a:noFill/>
            <a:ln w="25400">
              <a:noFill/>
            </a:ln>
          </c:spPr>
        </c:title>
        <c:numFmt formatCode="&quot;$&quot;#,##0_);[Red]\(&quot;$&quot;#,##0\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2868200"/>
        <c:crosses val="autoZero"/>
        <c:crossBetween val="midCat"/>
        <c:majorUnit val="50000.0"/>
        <c:minorUnit val="10000.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1379310344828"/>
          <c:y val="0.68976233640898"/>
          <c:w val="0.233103448275862"/>
          <c:h val="0.2803472164401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/>
              <a:t>Hrs vs  S$R</a:t>
            </a:r>
          </a:p>
        </c:rich>
      </c:tx>
      <c:layout>
        <c:manualLayout>
          <c:xMode val="edge"/>
          <c:yMode val="edge"/>
          <c:x val="0.00690608200567729"/>
          <c:y val="0.0098039403414911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96423774787349"/>
          <c:y val="0.186781387425909"/>
          <c:w val="0.487569389600817"/>
          <c:h val="0.692158188109276"/>
        </c:manualLayout>
      </c:layout>
      <c:scatterChart>
        <c:scatterStyle val="lineMarker"/>
        <c:ser>
          <c:idx val="0"/>
          <c:order val="0"/>
          <c:tx>
            <c:v>Fahr vs SR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power"/>
            <c:dispRSqr val="1"/>
            <c:dispEq val="1"/>
            <c:trendlineLbl>
              <c:layout>
                <c:manualLayout>
                  <c:x val="0.427108780433289"/>
                  <c:y val="-0.152902755729062"/>
                </c:manualLayout>
              </c:layout>
              <c:tx>
                <c:rich>
                  <a:bodyPr/>
                  <a:lstStyle/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05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Power Trendline</a:t>
                    </a:r>
                  </a:p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05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y = 17840x</a:t>
                    </a:r>
                    <a:r>
                      <a:rPr lang="en-US" sz="1050" b="0" i="0" u="none" strike="noStrike" baseline="3000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0.7203</a:t>
                    </a:r>
                    <a:endParaRPr lang="en-US" sz="105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  <a:p>
                    <a:pPr>
                      <a:defRPr sz="9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050" b="1" i="1" u="sng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R</a:t>
                    </a:r>
                    <a:r>
                      <a:rPr lang="en-US" sz="1050" b="1" i="1" u="sng" strike="noStrike" baseline="3000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2</a:t>
                    </a:r>
                    <a:r>
                      <a:rPr lang="en-US" sz="1050" b="1" i="1" u="sng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= 0.5982</a:t>
                    </a:r>
                  </a:p>
                </c:rich>
              </c:tx>
              <c:numFmt formatCode="General" sourceLinked="0"/>
              <c:spPr>
                <a:solidFill>
                  <a:srgbClr val="FF99CC"/>
                </a:solidFill>
                <a:ln w="25400">
                  <a:noFill/>
                </a:ln>
              </c:spPr>
            </c:trendlineLbl>
          </c:trendline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0.42592098993525"/>
                  <c:y val="0.0236490758243513"/>
                </c:manualLayout>
              </c:layout>
              <c:tx>
                <c:rich>
                  <a:bodyPr/>
                  <a:lstStyle/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1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Linear</a:t>
                    </a:r>
                  </a:p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1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y = 4523.6x + 76113</a:t>
                    </a:r>
                  </a:p>
                  <a:p>
                    <a:pPr>
                      <a:defRPr sz="11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1100" b="1" i="1" u="sng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R</a:t>
                    </a:r>
                    <a:r>
                      <a:rPr lang="en-US" sz="1100" b="1" i="1" u="sng" strike="noStrike" baseline="3000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2</a:t>
                    </a:r>
                    <a:r>
                      <a:rPr lang="en-US" sz="1100" b="1" i="1" u="sng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= 0.6971</a:t>
                    </a:r>
                  </a:p>
                </c:rich>
              </c:tx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trendline>
            <c:spPr>
              <a:ln>
                <a:solidFill>
                  <a:srgbClr val="7030A0"/>
                </a:solidFill>
              </a:ln>
            </c:spPr>
            <c:trendlineType val="log"/>
            <c:dispRSqr val="1"/>
            <c:dispEq val="1"/>
            <c:trendlineLbl>
              <c:layout>
                <c:manualLayout>
                  <c:x val="0.391242731398907"/>
                  <c:y val="-0.34297009932582"/>
                </c:manualLayout>
              </c:layout>
              <c:tx>
                <c:rich>
                  <a:bodyPr/>
                  <a:lstStyle/>
                  <a:p>
                    <a:pPr>
                      <a:defRPr sz="1100">
                        <a:solidFill>
                          <a:srgbClr val="7030A0"/>
                        </a:solidFill>
                      </a:defRPr>
                    </a:pPr>
                    <a:r>
                      <a:rPr lang="en-US" baseline="0"/>
                      <a:t>Log trendline</a:t>
                    </a:r>
                  </a:p>
                  <a:p>
                    <a:pPr>
                      <a:defRPr sz="1100">
                        <a:solidFill>
                          <a:srgbClr val="7030A0"/>
                        </a:solidFill>
                      </a:defRPr>
                    </a:pPr>
                    <a:r>
                      <a:rPr lang="en-US" baseline="0"/>
                      <a:t>y = 184475ln(x) - 422303
R² = 0.6777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'Step 3 Linear RA'!$D$4:$D$17</c:f>
              <c:numCache>
                <c:formatCode>General</c:formatCode>
                <c:ptCount val="14"/>
                <c:pt idx="0">
                  <c:v>45.0</c:v>
                </c:pt>
                <c:pt idx="1">
                  <c:v>37.0</c:v>
                </c:pt>
                <c:pt idx="2">
                  <c:v>44.0</c:v>
                </c:pt>
                <c:pt idx="3">
                  <c:v>45.0</c:v>
                </c:pt>
                <c:pt idx="4">
                  <c:v>40.0</c:v>
                </c:pt>
                <c:pt idx="5">
                  <c:v>46.0</c:v>
                </c:pt>
                <c:pt idx="6">
                  <c:v>47.0</c:v>
                </c:pt>
                <c:pt idx="7">
                  <c:v>45.0</c:v>
                </c:pt>
                <c:pt idx="8">
                  <c:v>35.0</c:v>
                </c:pt>
                <c:pt idx="9">
                  <c:v>47.0</c:v>
                </c:pt>
                <c:pt idx="10">
                  <c:v>40.0</c:v>
                </c:pt>
                <c:pt idx="11">
                  <c:v>45.0</c:v>
                </c:pt>
                <c:pt idx="12">
                  <c:v>46.0</c:v>
                </c:pt>
                <c:pt idx="13">
                  <c:v>48.0</c:v>
                </c:pt>
              </c:numCache>
            </c:numRef>
          </c:xVal>
          <c:yVal>
            <c:numRef>
              <c:f>'Step 3 Linear RA'!$B$4:$B$17</c:f>
              <c:numCache>
                <c:formatCode>"$"#,##0_);[Red]\("$"#,##0\)</c:formatCode>
                <c:ptCount val="14"/>
                <c:pt idx="0">
                  <c:v>290000.0</c:v>
                </c:pt>
                <c:pt idx="1">
                  <c:v>240000.0</c:v>
                </c:pt>
                <c:pt idx="2">
                  <c:v>270000.0</c:v>
                </c:pt>
                <c:pt idx="3">
                  <c:v>250000.0</c:v>
                </c:pt>
                <c:pt idx="4">
                  <c:v>260000.0</c:v>
                </c:pt>
                <c:pt idx="5">
                  <c:v>280000.0</c:v>
                </c:pt>
                <c:pt idx="6">
                  <c:v>300000.0</c:v>
                </c:pt>
                <c:pt idx="7">
                  <c:v>280000.0</c:v>
                </c:pt>
                <c:pt idx="8">
                  <c:v>245000.0</c:v>
                </c:pt>
                <c:pt idx="9">
                  <c:v>290000.0</c:v>
                </c:pt>
                <c:pt idx="10">
                  <c:v>255000.0</c:v>
                </c:pt>
                <c:pt idx="11">
                  <c:v>265000.0</c:v>
                </c:pt>
                <c:pt idx="12">
                  <c:v>290000.0</c:v>
                </c:pt>
                <c:pt idx="13">
                  <c:v>310000.0</c:v>
                </c:pt>
              </c:numCache>
            </c:numRef>
          </c:yVal>
        </c:ser>
        <c:axId val="460886392"/>
        <c:axId val="461202232"/>
      </c:scatterChart>
      <c:valAx>
        <c:axId val="460886392"/>
        <c:scaling>
          <c:orientation val="minMax"/>
          <c:max val="50.0"/>
          <c:min val="35.0"/>
        </c:scaling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100"/>
                  <a:t>Field Audit Hours</a:t>
                </a:r>
              </a:p>
            </c:rich>
          </c:tx>
          <c:layout>
            <c:manualLayout>
              <c:xMode val="edge"/>
              <c:yMode val="edge"/>
              <c:x val="0.321823421464562"/>
              <c:y val="0.92157039210016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1202232"/>
        <c:crosses val="autoZero"/>
        <c:crossBetween val="midCat"/>
        <c:majorUnit val="10.0"/>
        <c:minorUnit val="5.0"/>
      </c:valAx>
      <c:valAx>
        <c:axId val="461202232"/>
        <c:scaling>
          <c:orientation val="minMax"/>
          <c:max val="350000.0"/>
          <c:min val="2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100"/>
                  <a:t>Sustained $ Reduction</a:t>
                </a:r>
              </a:p>
            </c:rich>
          </c:tx>
          <c:layout>
            <c:manualLayout>
              <c:xMode val="edge"/>
              <c:yMode val="edge"/>
              <c:x val="0.0234806788193028"/>
              <c:y val="0.296078998313033"/>
            </c:manualLayout>
          </c:layout>
          <c:spPr>
            <a:noFill/>
            <a:ln w="25400">
              <a:noFill/>
            </a:ln>
          </c:spPr>
        </c:title>
        <c:numFmt formatCode="&quot;$&quot;#,##0_);[Red]\(&quot;$&quot;#,##0\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0886392"/>
        <c:crosses val="autoZero"/>
        <c:crossBetween val="midCat"/>
        <c:majorUnit val="50000.0"/>
        <c:minorUnit val="10000.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06489175041"/>
          <c:y val="0.588889712315373"/>
          <c:w val="0.243094086599841"/>
          <c:h val="0.19019644262492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/>
            </a:pPr>
            <a:r>
              <a:rPr lang="en-US"/>
              <a:t>Actual vs. Predicted S$R Salues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Linear</c:v>
          </c:tx>
          <c:spPr>
            <a:ln w="6350"/>
          </c:spPr>
          <c:marker>
            <c:symbol val="none"/>
          </c:marker>
          <c:val>
            <c:numRef>
              <c:f>'Step 3 Linear RA'!$A$4:$A$17</c:f>
              <c:numCache>
                <c:formatCode>"$"#,##0_);[Red]\("$"#,##0\)</c:formatCode>
                <c:ptCount val="14"/>
                <c:pt idx="0">
                  <c:v>281865.8073699194</c:v>
                </c:pt>
                <c:pt idx="1">
                  <c:v>242161.8166482156</c:v>
                </c:pt>
                <c:pt idx="2">
                  <c:v>280182.007485898</c:v>
                </c:pt>
                <c:pt idx="3">
                  <c:v>255632.215720386</c:v>
                </c:pt>
                <c:pt idx="4">
                  <c:v>264702.2773999684</c:v>
                </c:pt>
                <c:pt idx="5">
                  <c:v>292294.1378037852</c:v>
                </c:pt>
                <c:pt idx="6">
                  <c:v>293977.9376878064</c:v>
                </c:pt>
                <c:pt idx="7">
                  <c:v>281865.8073699194</c:v>
                </c:pt>
                <c:pt idx="8">
                  <c:v>238794.216880173</c:v>
                </c:pt>
                <c:pt idx="9">
                  <c:v>285233.4071379619</c:v>
                </c:pt>
                <c:pt idx="10">
                  <c:v>247213.2163002794</c:v>
                </c:pt>
                <c:pt idx="11">
                  <c:v>273121.2768200749</c:v>
                </c:pt>
                <c:pt idx="12">
                  <c:v>292294.1378037852</c:v>
                </c:pt>
                <c:pt idx="13">
                  <c:v>295661.7375718277</c:v>
                </c:pt>
              </c:numCache>
            </c:numRef>
          </c:val>
        </c:ser>
        <c:ser>
          <c:idx val="1"/>
          <c:order val="1"/>
          <c:tx>
            <c:v>Log</c:v>
          </c:tx>
          <c:spPr>
            <a:ln w="6350"/>
          </c:spPr>
          <c:marker>
            <c:symbol val="none"/>
          </c:marker>
          <c:val>
            <c:numRef>
              <c:f>'Step 4 Transform RA'!$A$4:$A$17</c:f>
              <c:numCache>
                <c:formatCode>"$"#,##0_);[Red]\("$"#,##0\)</c:formatCode>
                <c:ptCount val="14"/>
                <c:pt idx="0">
                  <c:v>282409.1329423185</c:v>
                </c:pt>
                <c:pt idx="1">
                  <c:v>242057.0258547568</c:v>
                </c:pt>
                <c:pt idx="2">
                  <c:v>280911.7423740708</c:v>
                </c:pt>
                <c:pt idx="3">
                  <c:v>255099.6976675337</c:v>
                </c:pt>
                <c:pt idx="4">
                  <c:v>266169.060796624</c:v>
                </c:pt>
                <c:pt idx="5">
                  <c:v>291686.4337090257</c:v>
                </c:pt>
                <c:pt idx="6">
                  <c:v>293119.41530552</c:v>
                </c:pt>
                <c:pt idx="7">
                  <c:v>282409.1329423185</c:v>
                </c:pt>
                <c:pt idx="8">
                  <c:v>238354.346874127</c:v>
                </c:pt>
                <c:pt idx="9">
                  <c:v>285306.5927447759</c:v>
                </c:pt>
                <c:pt idx="10">
                  <c:v>247251.687256552</c:v>
                </c:pt>
                <c:pt idx="11">
                  <c:v>274017.0712076058</c:v>
                </c:pt>
                <c:pt idx="12">
                  <c:v>291686.4337090257</c:v>
                </c:pt>
                <c:pt idx="13">
                  <c:v>294522.2266157437</c:v>
                </c:pt>
              </c:numCache>
            </c:numRef>
          </c:val>
        </c:ser>
        <c:ser>
          <c:idx val="2"/>
          <c:order val="2"/>
          <c:tx>
            <c:v>Log-Log</c:v>
          </c:tx>
          <c:spPr>
            <a:ln w="6350"/>
          </c:spPr>
          <c:marker>
            <c:symbol val="none"/>
          </c:marker>
          <c:val>
            <c:numRef>
              <c:f>'Step 4 Transform2 RA'!$A$4:$A$17</c:f>
              <c:numCache>
                <c:formatCode>"$"#,##0_);[Red]\("$"#,##0\)</c:formatCode>
                <c:ptCount val="14"/>
                <c:pt idx="0">
                  <c:v>281866.8080564365</c:v>
                </c:pt>
                <c:pt idx="1">
                  <c:v>242693.6584461216</c:v>
                </c:pt>
                <c:pt idx="2">
                  <c:v>280294.9521854101</c:v>
                </c:pt>
                <c:pt idx="3">
                  <c:v>254807.7966891759</c:v>
                </c:pt>
                <c:pt idx="4">
                  <c:v>265366.3759786545</c:v>
                </c:pt>
                <c:pt idx="5">
                  <c:v>291714.9435661515</c:v>
                </c:pt>
                <c:pt idx="6">
                  <c:v>293280.2860079265</c:v>
                </c:pt>
                <c:pt idx="7">
                  <c:v>281866.8080564365</c:v>
                </c:pt>
                <c:pt idx="8">
                  <c:v>239360.755525279</c:v>
                </c:pt>
                <c:pt idx="9">
                  <c:v>284933.433028054</c:v>
                </c:pt>
                <c:pt idx="10">
                  <c:v>247447.9151136014</c:v>
                </c:pt>
                <c:pt idx="11">
                  <c:v>273259.2091045495</c:v>
                </c:pt>
                <c:pt idx="12">
                  <c:v>291714.9435661515</c:v>
                </c:pt>
                <c:pt idx="13">
                  <c:v>294820.8073235795</c:v>
                </c:pt>
              </c:numCache>
            </c:numRef>
          </c:val>
        </c:ser>
        <c:ser>
          <c:idx val="3"/>
          <c:order val="3"/>
          <c:tx>
            <c:v>Actual</c:v>
          </c:tx>
          <c:spPr>
            <a:ln w="6350"/>
          </c:spPr>
          <c:marker>
            <c:symbol val="none"/>
          </c:marker>
          <c:val>
            <c:numRef>
              <c:f>'Steps 1 &amp; 2'!$A$4:$A$17</c:f>
              <c:numCache>
                <c:formatCode>"$"#,##0_);[Red]\("$"#,##0\)</c:formatCode>
                <c:ptCount val="14"/>
                <c:pt idx="0">
                  <c:v>290000.0</c:v>
                </c:pt>
                <c:pt idx="1">
                  <c:v>240000.0</c:v>
                </c:pt>
                <c:pt idx="2">
                  <c:v>270000.0</c:v>
                </c:pt>
                <c:pt idx="3">
                  <c:v>250000.0</c:v>
                </c:pt>
                <c:pt idx="4">
                  <c:v>260000.0</c:v>
                </c:pt>
                <c:pt idx="5">
                  <c:v>280000.0</c:v>
                </c:pt>
                <c:pt idx="6">
                  <c:v>300000.0</c:v>
                </c:pt>
                <c:pt idx="7">
                  <c:v>280000.0</c:v>
                </c:pt>
                <c:pt idx="8">
                  <c:v>245000.0</c:v>
                </c:pt>
                <c:pt idx="9">
                  <c:v>290000.0</c:v>
                </c:pt>
                <c:pt idx="10">
                  <c:v>255000.0</c:v>
                </c:pt>
                <c:pt idx="11">
                  <c:v>265000.0</c:v>
                </c:pt>
                <c:pt idx="12">
                  <c:v>290000.0</c:v>
                </c:pt>
                <c:pt idx="13">
                  <c:v>310000.0</c:v>
                </c:pt>
              </c:numCache>
            </c:numRef>
          </c:val>
        </c:ser>
        <c:marker val="1"/>
        <c:axId val="460634216"/>
        <c:axId val="460885224"/>
      </c:lineChart>
      <c:catAx>
        <c:axId val="460634216"/>
        <c:scaling>
          <c:orientation val="minMax"/>
        </c:scaling>
        <c:axPos val="b"/>
        <c:majorTickMark val="none"/>
        <c:tickLblPos val="nextTo"/>
        <c:crossAx val="460885224"/>
        <c:crosses val="autoZero"/>
        <c:auto val="1"/>
        <c:lblAlgn val="ctr"/>
        <c:lblOffset val="100"/>
      </c:catAx>
      <c:valAx>
        <c:axId val="460885224"/>
        <c:scaling>
          <c:orientation val="minMax"/>
          <c:max val="350000.0"/>
          <c:min val="200000.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S$R</a:t>
                </a:r>
              </a:p>
            </c:rich>
          </c:tx>
          <c:layout/>
        </c:title>
        <c:numFmt formatCode="General" sourceLinked="0"/>
        <c:majorTickMark val="none"/>
        <c:tickLblPos val="nextTo"/>
        <c:crossAx val="460634216"/>
        <c:crosses val="autoZero"/>
        <c:crossBetween val="between"/>
        <c:majorUnit val="100000.0"/>
        <c:minorUnit val="4000.0"/>
      </c:valAx>
    </c:plotArea>
    <c:legend>
      <c:legendPos val="r"/>
      <c:layout/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</xdr:colOff>
      <xdr:row>1</xdr:row>
      <xdr:rowOff>47625</xdr:rowOff>
    </xdr:from>
    <xdr:to>
      <xdr:col>20</xdr:col>
      <xdr:colOff>209550</xdr:colOff>
      <xdr:row>17</xdr:row>
      <xdr:rowOff>47625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</xdr:colOff>
      <xdr:row>17</xdr:row>
      <xdr:rowOff>76200</xdr:rowOff>
    </xdr:from>
    <xdr:to>
      <xdr:col>20</xdr:col>
      <xdr:colOff>209550</xdr:colOff>
      <xdr:row>36</xdr:row>
      <xdr:rowOff>57150</xdr:rowOff>
    </xdr:to>
    <xdr:graphicFrame macro="">
      <xdr:nvGraphicFramePr>
        <xdr:cNvPr id="409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476250</xdr:colOff>
      <xdr:row>13</xdr:row>
      <xdr:rowOff>114300</xdr:rowOff>
    </xdr:from>
    <xdr:to>
      <xdr:col>8</xdr:col>
      <xdr:colOff>266700</xdr:colOff>
      <xdr:row>20</xdr:row>
      <xdr:rowOff>123825</xdr:rowOff>
    </xdr:to>
    <xdr:sp macro="" textlink="">
      <xdr:nvSpPr>
        <xdr:cNvPr id="4" name="TextBox 3"/>
        <xdr:cNvSpPr txBox="1"/>
      </xdr:nvSpPr>
      <xdr:spPr>
        <a:xfrm>
          <a:off x="2943225" y="2400300"/>
          <a:ext cx="2838450" cy="114300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u="sng"/>
            <a:t>Interpret Correlation Tabel</a:t>
          </a:r>
          <a:r>
            <a:rPr lang="en-US" sz="1100"/>
            <a:t>:</a:t>
          </a:r>
        </a:p>
        <a:p>
          <a:r>
            <a:rPr lang="en-US" sz="1100"/>
            <a:t> Both Chr and Fahr show strong positive correlation with SR. We would expect the scatter plot to show strong linear relationships.</a:t>
          </a:r>
        </a:p>
      </xdr:txBody>
    </xdr:sp>
    <xdr:clientData/>
  </xdr:twoCellAnchor>
  <xdr:twoCellAnchor>
    <xdr:from>
      <xdr:col>21</xdr:col>
      <xdr:colOff>19050</xdr:colOff>
      <xdr:row>1</xdr:row>
      <xdr:rowOff>19049</xdr:rowOff>
    </xdr:from>
    <xdr:to>
      <xdr:col>24</xdr:col>
      <xdr:colOff>76200</xdr:colOff>
      <xdr:row>28</xdr:row>
      <xdr:rowOff>142874</xdr:rowOff>
    </xdr:to>
    <xdr:sp macro="" textlink="">
      <xdr:nvSpPr>
        <xdr:cNvPr id="5" name="TextBox 4"/>
        <xdr:cNvSpPr txBox="1"/>
      </xdr:nvSpPr>
      <xdr:spPr>
        <a:xfrm>
          <a:off x="13458825" y="180974"/>
          <a:ext cx="1885950" cy="46767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u="sng"/>
            <a:t>Choosing Trendlines</a:t>
          </a:r>
          <a:r>
            <a:rPr lang="en-US" sz="1100"/>
            <a:t>:</a:t>
          </a:r>
        </a:p>
        <a:p>
          <a:r>
            <a:rPr lang="en-US" sz="1100"/>
            <a:t>a. Poly is not indicated as data</a:t>
          </a:r>
          <a:r>
            <a:rPr lang="en-US" sz="1100" baseline="0"/>
            <a:t> plots do not strongly resemble "s" shape or upside down "u" shape.</a:t>
          </a:r>
        </a:p>
        <a:p>
          <a:r>
            <a:rPr lang="en-US" sz="1100" baseline="0"/>
            <a:t>b. Therefore, we will experiment with linear, power, and log trendlines.</a:t>
          </a:r>
        </a:p>
        <a:p>
          <a:endParaRPr lang="en-US" sz="1100"/>
        </a:p>
        <a:p>
          <a:r>
            <a:rPr lang="en-US" sz="1100" u="sng"/>
            <a:t>Interpret Trendlines</a:t>
          </a:r>
          <a:r>
            <a:rPr lang="en-US" sz="1100"/>
            <a:t>:</a:t>
          </a:r>
        </a:p>
        <a:p>
          <a:r>
            <a:rPr lang="en-US" sz="1100"/>
            <a:t>1.)</a:t>
          </a:r>
          <a:r>
            <a:rPr lang="en-US" sz="1100" baseline="0"/>
            <a:t> Select your strongest "x" variable - "Chr" will contribute the most to explaining "SR" due to higher correlation number, and higher overall R</a:t>
          </a:r>
          <a:r>
            <a:rPr lang="en-US" sz="1100" baseline="30000"/>
            <a:t>2</a:t>
          </a:r>
          <a:r>
            <a:rPr lang="en-US" sz="1100" baseline="0"/>
            <a:t> values of various trendlines.</a:t>
          </a:r>
        </a:p>
        <a:p>
          <a:r>
            <a:rPr lang="en-US" sz="1100" baseline="0"/>
            <a:t>2.) We observe the power trendline is slightly higher R2 than linear and log. Therefore, a log-log transformation of our data may give us the strongest model.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8</xdr:row>
      <xdr:rowOff>76200</xdr:rowOff>
    </xdr:from>
    <xdr:to>
      <xdr:col>7</xdr:col>
      <xdr:colOff>495300</xdr:colOff>
      <xdr:row>34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oleObject" Target="../embeddings/Microsoft_Word_97_-_2004_Document1.doc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6.vml"/><Relationship Id="rId3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zoomScale="130" zoomScaleNormal="130" zoomScalePageLayoutView="130" workbookViewId="0">
      <selection activeCell="M4" sqref="M4"/>
    </sheetView>
  </sheetViews>
  <sheetFormatPr baseColWidth="10" defaultColWidth="8.83203125" defaultRowHeight="12"/>
  <sheetData/>
  <sheetCalcPr fullCalcOnLoad="1"/>
  <pageMargins left="0.7" right="0.7" top="0.75" bottom="0.75" header="0.3" footer="0.3"/>
  <legacyDrawing r:id="rId1"/>
  <oleObjects>
    <oleObject progId="Document" shapeId="6145" r:id="rId2"/>
  </oleObject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17"/>
  <sheetViews>
    <sheetView tabSelected="1" workbookViewId="0">
      <selection activeCell="D50" sqref="D50"/>
    </sheetView>
  </sheetViews>
  <sheetFormatPr baseColWidth="10" defaultColWidth="8.83203125" defaultRowHeight="12"/>
  <cols>
    <col min="1" max="1" width="12.5" customWidth="1"/>
    <col min="2" max="2" width="12.1640625" customWidth="1"/>
    <col min="3" max="3" width="12.5" customWidth="1"/>
  </cols>
  <sheetData>
    <row r="1" spans="1:13">
      <c r="A1" s="8" t="s">
        <v>69</v>
      </c>
      <c r="E1" s="55" t="s">
        <v>54</v>
      </c>
      <c r="F1" s="48"/>
      <c r="G1" s="48"/>
      <c r="H1" s="48"/>
      <c r="J1" s="56" t="s">
        <v>55</v>
      </c>
      <c r="K1" s="48"/>
      <c r="L1" s="48"/>
      <c r="M1" s="48"/>
    </row>
    <row r="2" spans="1:13" ht="28">
      <c r="A2" s="5" t="s">
        <v>72</v>
      </c>
      <c r="B2" s="5" t="s">
        <v>71</v>
      </c>
      <c r="C2" s="5" t="s">
        <v>70</v>
      </c>
    </row>
    <row r="3" spans="1:13" ht="13">
      <c r="A3" s="34" t="s">
        <v>12</v>
      </c>
      <c r="B3" s="34" t="s">
        <v>10</v>
      </c>
      <c r="C3" s="34" t="s">
        <v>11</v>
      </c>
      <c r="E3" s="12"/>
      <c r="F3" s="13" t="s">
        <v>12</v>
      </c>
      <c r="G3" s="13" t="s">
        <v>10</v>
      </c>
      <c r="H3" s="13" t="s">
        <v>11</v>
      </c>
      <c r="I3" s="23"/>
    </row>
    <row r="4" spans="1:13" ht="13">
      <c r="A4" s="6">
        <v>290000</v>
      </c>
      <c r="B4" s="7">
        <v>1.4</v>
      </c>
      <c r="C4" s="7">
        <v>45</v>
      </c>
      <c r="E4" s="14" t="s">
        <v>12</v>
      </c>
      <c r="F4" s="15">
        <v>1</v>
      </c>
      <c r="G4" s="15"/>
      <c r="H4" s="15"/>
      <c r="I4" s="2"/>
    </row>
    <row r="5" spans="1:13" ht="13">
      <c r="A5" s="6">
        <v>240000</v>
      </c>
      <c r="B5" s="7">
        <v>1.1000000000000001</v>
      </c>
      <c r="C5" s="7">
        <v>37</v>
      </c>
      <c r="E5" s="14" t="s">
        <v>10</v>
      </c>
      <c r="F5" s="18">
        <v>0.90984497626954264</v>
      </c>
      <c r="G5" s="15">
        <v>1</v>
      </c>
      <c r="H5" s="15"/>
      <c r="I5" s="2"/>
    </row>
    <row r="6" spans="1:13" ht="13">
      <c r="A6" s="6">
        <v>270000</v>
      </c>
      <c r="B6" s="7">
        <v>1.4</v>
      </c>
      <c r="C6" s="7">
        <v>44</v>
      </c>
      <c r="E6" s="14" t="s">
        <v>11</v>
      </c>
      <c r="F6" s="18">
        <v>0.8349247227914629</v>
      </c>
      <c r="G6" s="15">
        <v>0.78839257298009024</v>
      </c>
      <c r="H6" s="15">
        <v>1</v>
      </c>
      <c r="I6" s="2"/>
    </row>
    <row r="7" spans="1:13" ht="13">
      <c r="A7" s="6">
        <v>250000</v>
      </c>
      <c r="B7" s="7">
        <v>1.1000000000000001</v>
      </c>
      <c r="C7" s="7">
        <v>45</v>
      </c>
    </row>
    <row r="8" spans="1:13" ht="13">
      <c r="A8" s="6">
        <v>260000</v>
      </c>
      <c r="B8" s="7">
        <v>1.3</v>
      </c>
      <c r="C8" s="7">
        <v>40</v>
      </c>
    </row>
    <row r="9" spans="1:13" ht="13">
      <c r="A9" s="6">
        <v>280000</v>
      </c>
      <c r="B9" s="7">
        <v>1.5</v>
      </c>
      <c r="C9" s="7">
        <v>46</v>
      </c>
    </row>
    <row r="10" spans="1:13" ht="13">
      <c r="A10" s="6">
        <v>300000</v>
      </c>
      <c r="B10" s="7">
        <v>1.5</v>
      </c>
      <c r="C10" s="7">
        <v>47</v>
      </c>
    </row>
    <row r="11" spans="1:13" ht="13">
      <c r="A11" s="6">
        <v>280000</v>
      </c>
      <c r="B11" s="7">
        <v>1.4</v>
      </c>
      <c r="C11" s="7">
        <v>45</v>
      </c>
    </row>
    <row r="12" spans="1:13" ht="13">
      <c r="A12" s="6">
        <v>245000</v>
      </c>
      <c r="B12" s="7">
        <v>1.1000000000000001</v>
      </c>
      <c r="C12" s="7">
        <v>35</v>
      </c>
    </row>
    <row r="13" spans="1:13" ht="13">
      <c r="A13" s="6">
        <v>290000</v>
      </c>
      <c r="B13" s="7">
        <v>1.4</v>
      </c>
      <c r="C13" s="7">
        <v>47</v>
      </c>
    </row>
    <row r="14" spans="1:13" ht="13">
      <c r="A14" s="6">
        <v>255000</v>
      </c>
      <c r="B14" s="7">
        <v>1.1000000000000001</v>
      </c>
      <c r="C14" s="7">
        <v>40</v>
      </c>
    </row>
    <row r="15" spans="1:13" ht="13">
      <c r="A15" s="6">
        <v>265000</v>
      </c>
      <c r="B15" s="7">
        <v>1.3</v>
      </c>
      <c r="C15" s="7">
        <v>45</v>
      </c>
      <c r="E15" s="57"/>
      <c r="F15" s="54"/>
    </row>
    <row r="16" spans="1:13" ht="13">
      <c r="A16" s="6">
        <v>290000</v>
      </c>
      <c r="B16" s="7">
        <v>1.5</v>
      </c>
      <c r="C16" s="7">
        <v>46</v>
      </c>
      <c r="F16" s="54"/>
    </row>
    <row r="17" spans="1:6" ht="13">
      <c r="A17" s="6">
        <v>310000</v>
      </c>
      <c r="B17" s="7">
        <v>1.5</v>
      </c>
      <c r="C17" s="7">
        <v>48</v>
      </c>
      <c r="F17" s="54"/>
    </row>
  </sheetData>
  <sheetCalcPr fullCalcOnLoad="1"/>
  <phoneticPr fontId="2" type="noConversion"/>
  <pageMargins left="0.75" right="0.75" top="1" bottom="1" header="0.5" footer="0.5"/>
  <headerFooter alignWithMargins="0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Z105"/>
  <sheetViews>
    <sheetView workbookViewId="0">
      <selection activeCell="A4" sqref="A4"/>
    </sheetView>
  </sheetViews>
  <sheetFormatPr baseColWidth="10" defaultColWidth="8.83203125" defaultRowHeight="12"/>
  <cols>
    <col min="1" max="1" width="11.6640625" customWidth="1"/>
    <col min="2" max="2" width="11.33203125" customWidth="1"/>
    <col min="3" max="3" width="10.83203125" customWidth="1"/>
    <col min="4" max="4" width="17.5" customWidth="1"/>
    <col min="6" max="6" width="14.33203125" customWidth="1"/>
    <col min="7" max="7" width="12.5" bestFit="1" customWidth="1"/>
    <col min="8" max="8" width="11.5" customWidth="1"/>
    <col min="11" max="11" width="12.6640625" customWidth="1"/>
    <col min="12" max="12" width="11.33203125" customWidth="1"/>
    <col min="13" max="13" width="11.83203125" customWidth="1"/>
    <col min="15" max="15" width="10.5" customWidth="1"/>
    <col min="16" max="16" width="10.33203125" customWidth="1"/>
    <col min="17" max="17" width="13.5" customWidth="1"/>
    <col min="18" max="18" width="11.1640625" customWidth="1"/>
  </cols>
  <sheetData>
    <row r="1" spans="1:15">
      <c r="A1" t="s">
        <v>53</v>
      </c>
      <c r="B1" s="8" t="s">
        <v>15</v>
      </c>
      <c r="F1" s="55" t="s">
        <v>56</v>
      </c>
      <c r="G1" s="48"/>
    </row>
    <row r="2" spans="1:15" ht="52">
      <c r="A2" s="11" t="s">
        <v>42</v>
      </c>
      <c r="B2" s="5" t="s">
        <v>40</v>
      </c>
      <c r="C2" s="5" t="s">
        <v>13</v>
      </c>
      <c r="D2" s="5" t="s">
        <v>14</v>
      </c>
      <c r="F2" t="s">
        <v>52</v>
      </c>
      <c r="J2" s="1"/>
      <c r="K2" s="1"/>
      <c r="L2" s="1"/>
    </row>
    <row r="3" spans="1:15" ht="14" thickBot="1">
      <c r="A3" s="16" t="s">
        <v>41</v>
      </c>
      <c r="B3" s="34" t="s">
        <v>12</v>
      </c>
      <c r="C3" s="34" t="s">
        <v>10</v>
      </c>
      <c r="D3" s="34" t="s">
        <v>11</v>
      </c>
    </row>
    <row r="4" spans="1:15" ht="13">
      <c r="A4" s="17">
        <f t="shared" ref="A4:A17" si="0">$G$18+($G$19*C4)+($G$20*D4)</f>
        <v>281865.80736991938</v>
      </c>
      <c r="B4" s="6">
        <v>290000</v>
      </c>
      <c r="C4" s="7">
        <v>1.4</v>
      </c>
      <c r="D4" s="7">
        <v>45</v>
      </c>
      <c r="F4" s="9" t="s">
        <v>17</v>
      </c>
      <c r="G4" s="9"/>
    </row>
    <row r="5" spans="1:15" ht="13">
      <c r="A5" s="17">
        <f t="shared" si="0"/>
        <v>242161.81664821555</v>
      </c>
      <c r="B5" s="6">
        <v>240000</v>
      </c>
      <c r="C5" s="7">
        <v>1.1000000000000001</v>
      </c>
      <c r="D5" s="7">
        <v>37</v>
      </c>
      <c r="F5" s="2" t="s">
        <v>18</v>
      </c>
      <c r="G5" s="2">
        <v>0.92971410332113924</v>
      </c>
    </row>
    <row r="6" spans="1:15" ht="13">
      <c r="A6" s="17">
        <f t="shared" si="0"/>
        <v>280182.00748589804</v>
      </c>
      <c r="B6" s="6">
        <v>270000</v>
      </c>
      <c r="C6" s="7">
        <v>1.4</v>
      </c>
      <c r="D6" s="7">
        <v>44</v>
      </c>
      <c r="F6" s="31" t="s">
        <v>19</v>
      </c>
      <c r="G6" s="31">
        <v>0.86436831391422997</v>
      </c>
    </row>
    <row r="7" spans="1:15" ht="13">
      <c r="A7" s="17">
        <f t="shared" si="0"/>
        <v>255632.21572038592</v>
      </c>
      <c r="B7" s="6">
        <v>250000</v>
      </c>
      <c r="C7" s="7">
        <v>1.1000000000000001</v>
      </c>
      <c r="D7" s="7">
        <v>45</v>
      </c>
      <c r="F7" s="2" t="s">
        <v>20</v>
      </c>
      <c r="G7" s="2">
        <v>0.83970800735318096</v>
      </c>
    </row>
    <row r="8" spans="1:15" ht="13">
      <c r="A8" s="17">
        <f t="shared" si="0"/>
        <v>264702.27739996841</v>
      </c>
      <c r="B8" s="6">
        <v>260000</v>
      </c>
      <c r="C8" s="7">
        <v>1.3</v>
      </c>
      <c r="D8" s="7">
        <v>40</v>
      </c>
      <c r="F8" s="36" t="s">
        <v>21</v>
      </c>
      <c r="G8" s="36">
        <v>8622.9477504931347</v>
      </c>
    </row>
    <row r="9" spans="1:15" ht="14" thickBot="1">
      <c r="A9" s="17">
        <f t="shared" si="0"/>
        <v>292294.13780378515</v>
      </c>
      <c r="B9" s="6">
        <v>280000</v>
      </c>
      <c r="C9" s="7">
        <v>1.5</v>
      </c>
      <c r="D9" s="7">
        <v>46</v>
      </c>
      <c r="F9" s="3" t="s">
        <v>22</v>
      </c>
      <c r="G9" s="3">
        <v>14</v>
      </c>
    </row>
    <row r="10" spans="1:15" ht="13">
      <c r="A10" s="17">
        <f t="shared" si="0"/>
        <v>293977.93768780644</v>
      </c>
      <c r="B10" s="6">
        <v>300000</v>
      </c>
      <c r="C10" s="7">
        <v>1.5</v>
      </c>
      <c r="D10" s="7">
        <v>47</v>
      </c>
    </row>
    <row r="11" spans="1:15" ht="14" thickBot="1">
      <c r="A11" s="17">
        <f t="shared" si="0"/>
        <v>281865.80736991938</v>
      </c>
      <c r="B11" s="6">
        <v>280000</v>
      </c>
      <c r="C11" s="7">
        <v>1.4</v>
      </c>
      <c r="D11" s="7">
        <v>45</v>
      </c>
      <c r="F11" t="s">
        <v>23</v>
      </c>
    </row>
    <row r="12" spans="1:15" ht="13">
      <c r="A12" s="17">
        <f t="shared" si="0"/>
        <v>238794.21688017296</v>
      </c>
      <c r="B12" s="6">
        <v>245000</v>
      </c>
      <c r="C12" s="7">
        <v>1.1000000000000001</v>
      </c>
      <c r="D12" s="7">
        <v>35</v>
      </c>
      <c r="F12" s="4"/>
      <c r="G12" s="4" t="s">
        <v>28</v>
      </c>
      <c r="H12" s="4" t="s">
        <v>29</v>
      </c>
      <c r="I12" s="4" t="s">
        <v>30</v>
      </c>
      <c r="J12" s="4" t="s">
        <v>31</v>
      </c>
      <c r="K12" s="4" t="s">
        <v>32</v>
      </c>
      <c r="O12" s="1"/>
    </row>
    <row r="13" spans="1:15" ht="13">
      <c r="A13" s="17">
        <f t="shared" si="0"/>
        <v>285233.40713796194</v>
      </c>
      <c r="B13" s="6">
        <v>290000</v>
      </c>
      <c r="C13" s="7">
        <v>1.4</v>
      </c>
      <c r="D13" s="7">
        <v>47</v>
      </c>
      <c r="F13" s="2" t="s">
        <v>24</v>
      </c>
      <c r="G13" s="2">
        <v>2</v>
      </c>
      <c r="H13" s="2">
        <v>5212449635.8720617</v>
      </c>
      <c r="I13" s="2">
        <v>2606224817.9360309</v>
      </c>
      <c r="J13" s="2">
        <v>35.050996295378511</v>
      </c>
      <c r="K13" s="19">
        <v>1.690387932313434E-5</v>
      </c>
      <c r="O13" s="1"/>
    </row>
    <row r="14" spans="1:15" ht="13">
      <c r="A14" s="17">
        <f t="shared" si="0"/>
        <v>247213.21630027943</v>
      </c>
      <c r="B14" s="6">
        <v>255000</v>
      </c>
      <c r="C14" s="7">
        <v>1.1000000000000001</v>
      </c>
      <c r="D14" s="7">
        <v>40</v>
      </c>
      <c r="F14" s="2" t="s">
        <v>25</v>
      </c>
      <c r="G14" s="2">
        <v>11</v>
      </c>
      <c r="H14" s="2">
        <v>817907506.98508072</v>
      </c>
      <c r="I14" s="2">
        <v>74355227.907734618</v>
      </c>
      <c r="J14" s="2"/>
      <c r="K14" s="2"/>
    </row>
    <row r="15" spans="1:15" ht="14" thickBot="1">
      <c r="A15" s="17">
        <f t="shared" si="0"/>
        <v>273121.27682007488</v>
      </c>
      <c r="B15" s="6">
        <v>265000</v>
      </c>
      <c r="C15" s="7">
        <v>1.3</v>
      </c>
      <c r="D15" s="7">
        <v>45</v>
      </c>
      <c r="F15" s="3" t="s">
        <v>26</v>
      </c>
      <c r="G15" s="3">
        <v>13</v>
      </c>
      <c r="H15" s="3">
        <v>6030357142.8571424</v>
      </c>
      <c r="I15" s="3"/>
      <c r="J15" s="3"/>
      <c r="K15" s="3"/>
    </row>
    <row r="16" spans="1:15" ht="14" thickBot="1">
      <c r="A16" s="17">
        <f t="shared" si="0"/>
        <v>292294.13780378515</v>
      </c>
      <c r="B16" s="6">
        <v>290000</v>
      </c>
      <c r="C16" s="7">
        <v>1.5</v>
      </c>
      <c r="D16" s="7">
        <v>46</v>
      </c>
    </row>
    <row r="17" spans="1:16" s="1" customFormat="1" ht="15.75" customHeight="1">
      <c r="A17" s="17">
        <f t="shared" si="0"/>
        <v>295661.73757182772</v>
      </c>
      <c r="B17" s="6">
        <v>310000</v>
      </c>
      <c r="C17" s="7">
        <v>1.5</v>
      </c>
      <c r="D17" s="7">
        <v>48</v>
      </c>
      <c r="F17" s="4"/>
      <c r="G17" s="4" t="s">
        <v>33</v>
      </c>
      <c r="H17" s="4" t="s">
        <v>21</v>
      </c>
      <c r="I17" s="4" t="s">
        <v>34</v>
      </c>
      <c r="J17" s="4" t="s">
        <v>35</v>
      </c>
      <c r="K17" s="4" t="s">
        <v>36</v>
      </c>
      <c r="L17" s="4" t="s">
        <v>37</v>
      </c>
      <c r="M17" s="4" t="s">
        <v>38</v>
      </c>
      <c r="N17" s="4" t="s">
        <v>39</v>
      </c>
      <c r="O17"/>
    </row>
    <row r="18" spans="1:16" s="1" customFormat="1">
      <c r="F18" s="2" t="s">
        <v>27</v>
      </c>
      <c r="G18" s="10">
        <v>83671.384891138179</v>
      </c>
      <c r="H18" s="2">
        <v>26394.639782958904</v>
      </c>
      <c r="I18" s="2">
        <v>3.1700142748361619</v>
      </c>
      <c r="J18" s="2">
        <v>8.9183886971386309E-3</v>
      </c>
      <c r="K18" s="2">
        <v>25577.174459036527</v>
      </c>
      <c r="L18" s="2">
        <v>141765.59532323983</v>
      </c>
      <c r="M18" s="2">
        <v>25577.174459036527</v>
      </c>
      <c r="N18" s="2">
        <v>141765.59532323983</v>
      </c>
      <c r="O18"/>
    </row>
    <row r="19" spans="1:16">
      <c r="F19" s="2" t="s">
        <v>10</v>
      </c>
      <c r="G19" s="24">
        <v>87445.305498444868</v>
      </c>
      <c r="H19" s="2">
        <v>23741.763762880393</v>
      </c>
      <c r="I19" s="2">
        <v>3.6831848876856927</v>
      </c>
      <c r="J19" s="2">
        <v>3.6057416033676102E-3</v>
      </c>
      <c r="K19" s="2">
        <v>35190.035814465089</v>
      </c>
      <c r="L19" s="2">
        <v>139700.57518242465</v>
      </c>
      <c r="M19" s="2">
        <v>35190.035814465089</v>
      </c>
      <c r="N19" s="2">
        <v>139700.57518242465</v>
      </c>
    </row>
    <row r="20" spans="1:16" ht="13" thickBot="1">
      <c r="F20" s="3" t="s">
        <v>11</v>
      </c>
      <c r="G20" s="3">
        <v>1683.799884021297</v>
      </c>
      <c r="H20" s="3">
        <v>977.97656824519675</v>
      </c>
      <c r="I20" s="3">
        <v>1.7217180234109017</v>
      </c>
      <c r="J20" s="25">
        <v>0.11308377196774942</v>
      </c>
      <c r="K20" s="3">
        <v>-468.71202826409967</v>
      </c>
      <c r="L20" s="3">
        <v>3836.3117963066934</v>
      </c>
      <c r="M20" s="3">
        <v>-468.71202826409967</v>
      </c>
      <c r="N20" s="3">
        <v>3836.3117963066934</v>
      </c>
    </row>
    <row r="22" spans="1:16">
      <c r="F22" s="33" t="s">
        <v>50</v>
      </c>
      <c r="G22" s="33" t="s">
        <v>51</v>
      </c>
      <c r="H22" s="33"/>
      <c r="I22" s="33"/>
    </row>
    <row r="24" spans="1:16">
      <c r="F24" s="35" t="s">
        <v>48</v>
      </c>
      <c r="G24" s="35"/>
      <c r="H24" s="15" t="s">
        <v>27</v>
      </c>
      <c r="I24" s="32">
        <f>1-J18</f>
        <v>0.99108161130286132</v>
      </c>
    </row>
    <row r="25" spans="1:16">
      <c r="F25" s="8" t="s">
        <v>9</v>
      </c>
      <c r="H25" s="15" t="s">
        <v>10</v>
      </c>
      <c r="I25" s="32">
        <f>1-J19</f>
        <v>0.99639425839663243</v>
      </c>
    </row>
    <row r="26" spans="1:16">
      <c r="H26" s="15" t="s">
        <v>11</v>
      </c>
      <c r="I26" s="60">
        <f>1-J20</f>
        <v>0.88691622803225056</v>
      </c>
      <c r="N26" s="28"/>
      <c r="O26" s="28"/>
      <c r="P26" s="28"/>
    </row>
    <row r="27" spans="1:16">
      <c r="K27" s="23"/>
      <c r="L27" s="23"/>
      <c r="M27" s="23"/>
      <c r="N27" s="28"/>
      <c r="O27" s="28"/>
      <c r="P27" s="28"/>
    </row>
    <row r="28" spans="1:16">
      <c r="K28" s="2"/>
      <c r="L28" s="2"/>
      <c r="M28" s="2"/>
      <c r="N28" s="28"/>
      <c r="O28" s="28"/>
      <c r="P28" s="28"/>
    </row>
    <row r="29" spans="1:16">
      <c r="K29" s="2"/>
      <c r="L29" s="2"/>
      <c r="M29" s="2"/>
      <c r="N29" s="28"/>
      <c r="O29" s="28"/>
      <c r="P29" s="28"/>
    </row>
    <row r="30" spans="1:16">
      <c r="K30" s="2"/>
      <c r="L30" s="2"/>
      <c r="M30" s="2"/>
      <c r="N30" s="28"/>
      <c r="O30" s="28"/>
      <c r="P30" s="28"/>
    </row>
    <row r="31" spans="1:16">
      <c r="K31" s="28"/>
      <c r="L31" s="28"/>
      <c r="M31" s="28"/>
      <c r="N31" s="28"/>
      <c r="O31" s="28"/>
      <c r="P31" s="28"/>
    </row>
    <row r="32" spans="1:16">
      <c r="K32" s="23"/>
      <c r="L32" s="23"/>
      <c r="M32" s="23"/>
      <c r="N32" s="23"/>
      <c r="O32" s="23"/>
      <c r="P32" s="23"/>
    </row>
    <row r="33" spans="11:18">
      <c r="K33" s="2"/>
      <c r="L33" s="27"/>
      <c r="M33" s="2"/>
      <c r="N33" s="2"/>
      <c r="O33" s="2"/>
      <c r="P33" s="2"/>
    </row>
    <row r="34" spans="11:18">
      <c r="K34" s="2"/>
      <c r="L34" s="27"/>
      <c r="M34" s="2"/>
      <c r="N34" s="2"/>
      <c r="O34" s="2"/>
      <c r="P34" s="2"/>
    </row>
    <row r="35" spans="11:18">
      <c r="K35" s="2"/>
      <c r="L35" s="27"/>
      <c r="M35" s="2"/>
      <c r="N35" s="2"/>
      <c r="O35" s="2"/>
      <c r="P35" s="2"/>
    </row>
    <row r="36" spans="11:18">
      <c r="K36" s="28"/>
      <c r="L36" s="28"/>
      <c r="M36" s="28"/>
      <c r="N36" s="28"/>
      <c r="O36" s="28"/>
      <c r="P36" s="28"/>
    </row>
    <row r="37" spans="11:18">
      <c r="K37" s="2"/>
      <c r="L37" s="29"/>
      <c r="M37" s="28"/>
      <c r="N37" s="28"/>
      <c r="O37" s="28"/>
      <c r="P37" s="28"/>
    </row>
    <row r="38" spans="11:18">
      <c r="K38" s="2"/>
      <c r="L38" s="29"/>
      <c r="M38" s="28"/>
      <c r="N38" s="28"/>
      <c r="O38" s="28"/>
      <c r="P38" s="28"/>
    </row>
    <row r="39" spans="11:18">
      <c r="K39" s="2"/>
      <c r="L39" s="29"/>
      <c r="M39" s="28"/>
      <c r="N39" s="28"/>
      <c r="O39" s="28"/>
      <c r="P39" s="28"/>
    </row>
    <row r="40" spans="11:18">
      <c r="K40" s="2"/>
      <c r="L40" s="29"/>
      <c r="M40" s="28"/>
      <c r="N40" s="28"/>
      <c r="O40" s="28"/>
      <c r="P40" s="28"/>
    </row>
    <row r="41" spans="11:18">
      <c r="K41" s="1"/>
      <c r="L41" s="1"/>
      <c r="M41" s="1"/>
      <c r="N41" s="1"/>
      <c r="O41" s="1"/>
      <c r="P41" s="1"/>
    </row>
    <row r="42" spans="11:18">
      <c r="K42" s="28"/>
      <c r="L42" s="28"/>
      <c r="M42" s="28"/>
      <c r="N42" s="28"/>
      <c r="O42" s="28"/>
      <c r="P42" s="28"/>
      <c r="Q42" s="28"/>
      <c r="R42" s="20"/>
    </row>
    <row r="43" spans="11:18">
      <c r="K43" s="28"/>
      <c r="L43" s="28"/>
      <c r="M43" s="28"/>
      <c r="N43" s="28"/>
      <c r="O43" s="28"/>
      <c r="P43" s="28"/>
      <c r="Q43" s="28"/>
      <c r="R43" s="20"/>
    </row>
    <row r="44" spans="11:18" ht="13">
      <c r="K44" s="28"/>
      <c r="L44" s="21"/>
      <c r="M44" s="21"/>
      <c r="N44" s="21"/>
      <c r="O44" s="28"/>
      <c r="P44" s="21"/>
      <c r="Q44" s="21"/>
      <c r="R44" s="21"/>
    </row>
    <row r="45" spans="11:18" ht="13">
      <c r="K45" s="28"/>
      <c r="L45" s="28"/>
      <c r="M45" s="28"/>
      <c r="N45" s="28"/>
      <c r="O45" s="28"/>
      <c r="P45" s="30"/>
      <c r="Q45" s="21"/>
      <c r="R45" s="21"/>
    </row>
    <row r="46" spans="11:18" ht="13">
      <c r="K46" s="28"/>
      <c r="L46" s="28"/>
      <c r="M46" s="28"/>
      <c r="N46" s="28"/>
      <c r="O46" s="28"/>
      <c r="P46" s="30"/>
      <c r="Q46" s="21"/>
      <c r="R46" s="21"/>
    </row>
    <row r="47" spans="11:18" ht="13">
      <c r="K47" s="28"/>
      <c r="L47" s="28"/>
      <c r="M47" s="28"/>
      <c r="N47" s="28"/>
      <c r="O47" s="28"/>
      <c r="P47" s="30"/>
      <c r="Q47" s="21"/>
      <c r="R47" s="21"/>
    </row>
    <row r="48" spans="11:18" ht="13">
      <c r="K48" s="28"/>
      <c r="L48" s="28"/>
      <c r="M48" s="28"/>
      <c r="N48" s="28"/>
      <c r="O48" s="28"/>
      <c r="P48" s="30"/>
      <c r="Q48" s="21"/>
      <c r="R48" s="21"/>
    </row>
    <row r="49" spans="11:26" ht="13">
      <c r="K49" s="28"/>
      <c r="L49" s="28"/>
      <c r="M49" s="28"/>
      <c r="N49" s="28"/>
      <c r="O49" s="28"/>
      <c r="P49" s="30"/>
      <c r="Q49" s="21"/>
      <c r="R49" s="21"/>
    </row>
    <row r="50" spans="11:26" ht="13">
      <c r="K50" s="28"/>
      <c r="L50" s="28"/>
      <c r="M50" s="28"/>
      <c r="N50" s="28"/>
      <c r="O50" s="28"/>
      <c r="P50" s="30"/>
      <c r="Q50" s="21"/>
      <c r="R50" s="21"/>
    </row>
    <row r="51" spans="11:26" ht="13">
      <c r="K51" s="28"/>
      <c r="L51" s="28"/>
      <c r="M51" s="28"/>
      <c r="N51" s="28"/>
      <c r="O51" s="28"/>
      <c r="P51" s="30"/>
      <c r="Q51" s="21"/>
      <c r="R51" s="21"/>
    </row>
    <row r="52" spans="11:26">
      <c r="K52" s="28"/>
      <c r="L52" s="28"/>
      <c r="M52" s="28"/>
      <c r="N52" s="28"/>
      <c r="O52" s="28"/>
      <c r="P52" s="28"/>
      <c r="Q52" s="28"/>
    </row>
    <row r="53" spans="11:26">
      <c r="K53" s="28"/>
      <c r="L53" s="28"/>
      <c r="M53" s="28"/>
      <c r="N53" s="28"/>
      <c r="O53" s="28"/>
      <c r="P53" s="28"/>
      <c r="Q53" s="28"/>
    </row>
    <row r="54" spans="11:26">
      <c r="K54" s="28"/>
      <c r="L54" s="28"/>
      <c r="M54" s="28"/>
      <c r="N54" s="28"/>
      <c r="O54" s="28"/>
      <c r="P54" s="28"/>
      <c r="Q54" s="28"/>
      <c r="R54" s="20"/>
      <c r="S54" s="20"/>
      <c r="T54" s="20"/>
      <c r="U54" s="20"/>
      <c r="V54" s="20"/>
      <c r="W54" s="20"/>
      <c r="X54" s="20"/>
      <c r="Y54" s="20"/>
      <c r="Z54" s="20"/>
    </row>
    <row r="55" spans="11:26">
      <c r="K55" s="28"/>
      <c r="L55" s="28"/>
      <c r="M55" s="28"/>
      <c r="N55" s="28"/>
      <c r="O55" s="28"/>
      <c r="P55" s="28"/>
      <c r="Q55" s="28"/>
      <c r="R55" s="20"/>
      <c r="S55" s="20"/>
      <c r="T55" s="20"/>
      <c r="U55" s="20"/>
      <c r="V55" s="20"/>
      <c r="W55" s="20"/>
      <c r="X55" s="20"/>
      <c r="Y55" s="20"/>
      <c r="Z55" s="20"/>
    </row>
    <row r="56" spans="11:26">
      <c r="K56" s="28"/>
      <c r="L56" s="28"/>
      <c r="M56" s="28"/>
      <c r="N56" s="28"/>
      <c r="O56" s="28"/>
      <c r="P56" s="28"/>
      <c r="Q56" s="28"/>
      <c r="R56" s="22"/>
      <c r="S56" s="22"/>
      <c r="T56" s="20"/>
      <c r="U56" s="20"/>
      <c r="V56" s="20"/>
      <c r="W56" s="20"/>
      <c r="X56" s="20"/>
      <c r="Y56" s="20"/>
      <c r="Z56" s="20"/>
    </row>
    <row r="57" spans="11:26">
      <c r="K57" s="28"/>
      <c r="L57" s="28"/>
      <c r="M57" s="28"/>
      <c r="N57" s="28"/>
      <c r="O57" s="28"/>
      <c r="P57" s="28"/>
      <c r="Q57" s="28"/>
      <c r="R57" s="2"/>
      <c r="S57" s="2"/>
      <c r="T57" s="20"/>
      <c r="U57" s="20"/>
      <c r="V57" s="20"/>
      <c r="W57" s="20"/>
      <c r="X57" s="20"/>
      <c r="Y57" s="20"/>
      <c r="Z57" s="20"/>
    </row>
    <row r="58" spans="11:26">
      <c r="K58" s="28"/>
      <c r="L58" s="28"/>
      <c r="M58" s="28"/>
      <c r="N58" s="28"/>
      <c r="O58" s="28"/>
      <c r="P58" s="28"/>
      <c r="Q58" s="28"/>
      <c r="R58" s="2"/>
      <c r="S58" s="2"/>
      <c r="T58" s="20"/>
      <c r="U58" s="20"/>
      <c r="V58" s="20"/>
      <c r="W58" s="20"/>
      <c r="X58" s="20"/>
      <c r="Y58" s="20"/>
      <c r="Z58" s="20"/>
    </row>
    <row r="59" spans="11:26">
      <c r="K59" s="28"/>
      <c r="L59" s="28"/>
      <c r="M59" s="28"/>
      <c r="N59" s="28"/>
      <c r="O59" s="28"/>
      <c r="P59" s="28"/>
      <c r="Q59" s="28"/>
      <c r="R59" s="2"/>
      <c r="S59" s="2"/>
      <c r="T59" s="20"/>
      <c r="U59" s="20"/>
      <c r="V59" s="20"/>
      <c r="W59" s="20"/>
      <c r="X59" s="20"/>
      <c r="Y59" s="20"/>
      <c r="Z59" s="20"/>
    </row>
    <row r="60" spans="11:26">
      <c r="K60" s="28"/>
      <c r="L60" s="28"/>
      <c r="M60" s="28"/>
      <c r="N60" s="28"/>
      <c r="O60" s="28"/>
      <c r="P60" s="28"/>
      <c r="Q60" s="28"/>
      <c r="R60" s="2"/>
      <c r="S60" s="2"/>
      <c r="T60" s="20"/>
      <c r="U60" s="20"/>
      <c r="V60" s="20"/>
      <c r="W60" s="20"/>
      <c r="X60" s="20"/>
      <c r="Y60" s="20"/>
      <c r="Z60" s="20"/>
    </row>
    <row r="61" spans="11:26">
      <c r="K61" s="28"/>
      <c r="L61" s="28"/>
      <c r="M61" s="28"/>
      <c r="N61" s="28"/>
      <c r="O61" s="28"/>
      <c r="P61" s="28"/>
      <c r="Q61" s="28"/>
      <c r="R61" s="2"/>
      <c r="S61" s="2"/>
      <c r="T61" s="20"/>
      <c r="U61" s="20"/>
      <c r="V61" s="20"/>
      <c r="W61" s="20"/>
      <c r="X61" s="20"/>
      <c r="Y61" s="20"/>
      <c r="Z61" s="20"/>
    </row>
    <row r="62" spans="11:26">
      <c r="K62" s="28"/>
      <c r="L62" s="28"/>
      <c r="M62" s="28"/>
      <c r="N62" s="28"/>
      <c r="O62" s="28"/>
      <c r="P62" s="28"/>
      <c r="Q62" s="28"/>
      <c r="R62" s="20"/>
      <c r="S62" s="20"/>
      <c r="T62" s="20"/>
      <c r="U62" s="20"/>
      <c r="V62" s="20"/>
      <c r="W62" s="20"/>
      <c r="X62" s="20"/>
      <c r="Y62" s="20"/>
      <c r="Z62" s="20"/>
    </row>
    <row r="63" spans="11:26">
      <c r="K63" s="28"/>
      <c r="L63" s="28"/>
      <c r="M63" s="28"/>
      <c r="N63" s="28"/>
      <c r="O63" s="28"/>
      <c r="P63" s="28"/>
      <c r="Q63" s="28"/>
      <c r="R63" s="20"/>
      <c r="S63" s="20"/>
      <c r="T63" s="20"/>
      <c r="U63" s="20"/>
      <c r="V63" s="20"/>
      <c r="W63" s="20"/>
      <c r="X63" s="20"/>
      <c r="Y63" s="20"/>
      <c r="Z63" s="20"/>
    </row>
    <row r="64" spans="11:26">
      <c r="K64" s="23"/>
      <c r="L64" s="23"/>
      <c r="M64" s="23"/>
      <c r="N64" s="28"/>
      <c r="O64" s="28"/>
      <c r="P64" s="28"/>
      <c r="Q64" s="28"/>
      <c r="R64" s="23"/>
      <c r="S64" s="23"/>
      <c r="T64" s="23"/>
      <c r="U64" s="23"/>
      <c r="V64" s="23"/>
      <c r="W64" s="23"/>
      <c r="X64" s="20"/>
      <c r="Y64" s="20"/>
      <c r="Z64" s="20"/>
    </row>
    <row r="65" spans="11:26">
      <c r="K65" s="2"/>
      <c r="L65" s="2"/>
      <c r="M65" s="2"/>
      <c r="N65" s="28"/>
      <c r="O65" s="28"/>
      <c r="P65" s="28"/>
      <c r="Q65" s="28"/>
      <c r="R65" s="2"/>
      <c r="S65" s="2"/>
      <c r="T65" s="2"/>
      <c r="U65" s="2"/>
      <c r="V65" s="2"/>
      <c r="W65" s="2"/>
      <c r="X65" s="20"/>
      <c r="Y65" s="20"/>
      <c r="Z65" s="20"/>
    </row>
    <row r="66" spans="11:26">
      <c r="K66" s="2"/>
      <c r="L66" s="2"/>
      <c r="M66" s="2"/>
      <c r="N66" s="28"/>
      <c r="O66" s="28"/>
      <c r="P66" s="28"/>
      <c r="Q66" s="28"/>
      <c r="R66" s="2"/>
      <c r="S66" s="2"/>
      <c r="T66" s="2"/>
      <c r="U66" s="2"/>
      <c r="V66" s="2"/>
      <c r="W66" s="2"/>
      <c r="X66" s="20"/>
      <c r="Y66" s="20"/>
      <c r="Z66" s="20"/>
    </row>
    <row r="67" spans="11:26">
      <c r="K67" s="2"/>
      <c r="L67" s="2"/>
      <c r="M67" s="2"/>
      <c r="N67" s="28"/>
      <c r="O67" s="28"/>
      <c r="P67" s="28"/>
      <c r="Q67" s="28"/>
      <c r="R67" s="2"/>
      <c r="S67" s="2"/>
      <c r="T67" s="2"/>
      <c r="U67" s="2"/>
      <c r="V67" s="2"/>
      <c r="W67" s="2"/>
      <c r="X67" s="20"/>
      <c r="Y67" s="20"/>
      <c r="Z67" s="20"/>
    </row>
    <row r="68" spans="11:26">
      <c r="K68" s="28"/>
      <c r="L68" s="28"/>
      <c r="M68" s="28"/>
      <c r="N68" s="28"/>
      <c r="O68" s="28"/>
      <c r="P68" s="28"/>
      <c r="Q68" s="28"/>
      <c r="R68" s="20"/>
      <c r="S68" s="20"/>
      <c r="T68" s="20"/>
      <c r="U68" s="20"/>
      <c r="V68" s="20"/>
      <c r="W68" s="20"/>
      <c r="X68" s="20"/>
      <c r="Y68" s="20"/>
      <c r="Z68" s="20"/>
    </row>
    <row r="69" spans="11:26">
      <c r="K69" s="23"/>
      <c r="L69" s="23"/>
      <c r="M69" s="23"/>
      <c r="N69" s="23"/>
      <c r="O69" s="23"/>
      <c r="P69" s="23"/>
      <c r="Q69" s="28"/>
      <c r="R69" s="23"/>
      <c r="S69" s="23"/>
      <c r="T69" s="23"/>
      <c r="U69" s="23"/>
      <c r="V69" s="23"/>
      <c r="W69" s="23"/>
      <c r="X69" s="23"/>
      <c r="Y69" s="23"/>
      <c r="Z69" s="23"/>
    </row>
    <row r="70" spans="11:26">
      <c r="K70" s="2"/>
      <c r="L70" s="2"/>
      <c r="M70" s="2"/>
      <c r="N70" s="2"/>
      <c r="O70" s="2"/>
      <c r="P70" s="2"/>
      <c r="Q70" s="28"/>
      <c r="R70" s="2"/>
      <c r="S70" s="2"/>
      <c r="T70" s="2"/>
      <c r="U70" s="2"/>
      <c r="V70" s="2"/>
      <c r="W70" s="2"/>
      <c r="X70" s="2"/>
      <c r="Y70" s="2"/>
      <c r="Z70" s="2"/>
    </row>
    <row r="71" spans="11:26">
      <c r="K71" s="2"/>
      <c r="L71" s="2"/>
      <c r="M71" s="2"/>
      <c r="N71" s="2"/>
      <c r="O71" s="2"/>
      <c r="P71" s="2"/>
      <c r="Q71" s="28"/>
      <c r="R71" s="2"/>
      <c r="S71" s="2"/>
      <c r="T71" s="2"/>
      <c r="U71" s="2"/>
      <c r="V71" s="2"/>
      <c r="W71" s="2"/>
      <c r="X71" s="2"/>
      <c r="Y71" s="2"/>
      <c r="Z71" s="2"/>
    </row>
    <row r="72" spans="11:26">
      <c r="K72" s="2"/>
      <c r="L72" s="2"/>
      <c r="M72" s="2"/>
      <c r="N72" s="2"/>
      <c r="O72" s="2"/>
      <c r="P72" s="2"/>
      <c r="Q72" s="28"/>
      <c r="R72" s="2"/>
      <c r="S72" s="2"/>
      <c r="T72" s="2"/>
      <c r="U72" s="2"/>
      <c r="V72" s="2"/>
      <c r="W72" s="2"/>
      <c r="X72" s="2"/>
      <c r="Y72" s="2"/>
      <c r="Z72" s="2"/>
    </row>
    <row r="73" spans="11:26">
      <c r="K73" s="28"/>
      <c r="L73" s="28"/>
      <c r="M73" s="28"/>
      <c r="N73" s="28"/>
      <c r="O73" s="28"/>
      <c r="P73" s="28"/>
      <c r="Q73" s="28"/>
      <c r="R73" s="20"/>
      <c r="S73" s="20"/>
      <c r="T73" s="20"/>
      <c r="U73" s="20"/>
      <c r="V73" s="20"/>
      <c r="W73" s="20"/>
      <c r="X73" s="20"/>
      <c r="Y73" s="20"/>
      <c r="Z73" s="20"/>
    </row>
    <row r="74" spans="11:26">
      <c r="K74" s="28"/>
      <c r="L74" s="28"/>
      <c r="M74" s="28"/>
      <c r="N74" s="28"/>
      <c r="O74" s="28"/>
      <c r="P74" s="28"/>
      <c r="Q74" s="28"/>
    </row>
    <row r="75" spans="11:26"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1:26" ht="13">
      <c r="K76" s="28"/>
      <c r="L76" s="21"/>
      <c r="M76" s="21"/>
      <c r="N76" s="21"/>
      <c r="O76" s="21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1:26" ht="13">
      <c r="K77" s="28"/>
      <c r="L77" s="30"/>
      <c r="M77" s="21"/>
      <c r="N77" s="21"/>
      <c r="O77" s="21"/>
      <c r="P77" s="28"/>
      <c r="Q77" s="28"/>
      <c r="R77" s="22"/>
      <c r="S77" s="22"/>
      <c r="T77" s="28"/>
      <c r="U77" s="28"/>
      <c r="V77" s="28"/>
      <c r="W77" s="28"/>
      <c r="X77" s="28"/>
      <c r="Y77" s="28"/>
      <c r="Z77" s="28"/>
    </row>
    <row r="78" spans="11:26" ht="13">
      <c r="K78" s="28"/>
      <c r="L78" s="30"/>
      <c r="M78" s="21"/>
      <c r="N78" s="21"/>
      <c r="O78" s="21"/>
      <c r="P78" s="28"/>
      <c r="Q78" s="28"/>
      <c r="R78" s="2"/>
      <c r="S78" s="2"/>
      <c r="T78" s="28"/>
      <c r="U78" s="28"/>
      <c r="V78" s="28"/>
      <c r="W78" s="28"/>
      <c r="X78" s="28"/>
      <c r="Y78" s="28"/>
      <c r="Z78" s="28"/>
    </row>
    <row r="79" spans="11:26" ht="13">
      <c r="K79" s="28"/>
      <c r="L79" s="30"/>
      <c r="M79" s="21"/>
      <c r="N79" s="21"/>
      <c r="O79" s="21"/>
      <c r="P79" s="28"/>
      <c r="Q79" s="28"/>
      <c r="R79" s="2"/>
      <c r="S79" s="2"/>
      <c r="T79" s="28"/>
      <c r="U79" s="28"/>
      <c r="V79" s="28"/>
      <c r="W79" s="28"/>
      <c r="X79" s="28"/>
      <c r="Y79" s="28"/>
      <c r="Z79" s="28"/>
    </row>
    <row r="80" spans="11:26" ht="13">
      <c r="K80" s="28"/>
      <c r="L80" s="30"/>
      <c r="M80" s="21"/>
      <c r="N80" s="21"/>
      <c r="O80" s="21"/>
      <c r="P80" s="28"/>
      <c r="Q80" s="28"/>
      <c r="R80" s="2"/>
      <c r="S80" s="2"/>
      <c r="T80" s="28"/>
      <c r="U80" s="28"/>
      <c r="V80" s="28"/>
      <c r="W80" s="28"/>
      <c r="X80" s="28"/>
      <c r="Y80" s="28"/>
      <c r="Z80" s="28"/>
    </row>
    <row r="81" spans="11:26" ht="13">
      <c r="K81" s="28"/>
      <c r="L81" s="30"/>
      <c r="M81" s="21"/>
      <c r="N81" s="21"/>
      <c r="O81" s="21"/>
      <c r="P81" s="28"/>
      <c r="Q81" s="28"/>
      <c r="R81" s="2"/>
      <c r="S81" s="2"/>
      <c r="T81" s="28"/>
      <c r="U81" s="28"/>
      <c r="V81" s="28"/>
      <c r="W81" s="28"/>
      <c r="X81" s="28"/>
      <c r="Y81" s="28"/>
      <c r="Z81" s="28"/>
    </row>
    <row r="82" spans="11:26" ht="13">
      <c r="K82" s="28"/>
      <c r="L82" s="30"/>
      <c r="M82" s="21"/>
      <c r="N82" s="21"/>
      <c r="O82" s="21"/>
      <c r="P82" s="28"/>
      <c r="Q82" s="28"/>
      <c r="R82" s="2"/>
      <c r="S82" s="2"/>
      <c r="T82" s="28"/>
      <c r="U82" s="28"/>
      <c r="V82" s="28"/>
      <c r="W82" s="28"/>
      <c r="X82" s="28"/>
      <c r="Y82" s="28"/>
      <c r="Z82" s="28"/>
    </row>
    <row r="83" spans="11:26" ht="13">
      <c r="K83" s="28"/>
      <c r="L83" s="30"/>
      <c r="M83" s="21"/>
      <c r="N83" s="21"/>
      <c r="O83" s="21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1:26"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1:26">
      <c r="K85" s="28"/>
      <c r="L85" s="28"/>
      <c r="M85" s="28"/>
      <c r="N85" s="28"/>
      <c r="O85" s="28"/>
      <c r="P85" s="28"/>
      <c r="Q85" s="28"/>
      <c r="R85" s="23"/>
      <c r="S85" s="23"/>
      <c r="T85" s="23"/>
      <c r="U85" s="23"/>
      <c r="V85" s="23"/>
      <c r="W85" s="23"/>
      <c r="X85" s="28"/>
      <c r="Y85" s="28"/>
      <c r="Z85" s="28"/>
    </row>
    <row r="86" spans="11:26">
      <c r="K86" s="28"/>
      <c r="L86" s="28"/>
      <c r="M86" s="28"/>
      <c r="N86" s="28"/>
      <c r="O86" s="28"/>
      <c r="P86" s="28"/>
      <c r="Q86" s="28"/>
      <c r="R86" s="2"/>
      <c r="S86" s="2"/>
      <c r="T86" s="2"/>
      <c r="U86" s="2"/>
      <c r="V86" s="2"/>
      <c r="W86" s="2"/>
      <c r="X86" s="28"/>
      <c r="Y86" s="28"/>
      <c r="Z86" s="28"/>
    </row>
    <row r="87" spans="11:26">
      <c r="K87" s="28"/>
      <c r="L87" s="28"/>
      <c r="M87" s="28"/>
      <c r="N87" s="28"/>
      <c r="O87" s="28"/>
      <c r="P87" s="28"/>
      <c r="Q87" s="28"/>
      <c r="R87" s="2"/>
      <c r="S87" s="2"/>
      <c r="T87" s="2"/>
      <c r="U87" s="2"/>
      <c r="V87" s="2"/>
      <c r="W87" s="2"/>
      <c r="X87" s="28"/>
      <c r="Y87" s="28"/>
      <c r="Z87" s="28"/>
    </row>
    <row r="88" spans="11:26">
      <c r="K88" s="28"/>
      <c r="L88" s="28"/>
      <c r="M88" s="28"/>
      <c r="N88" s="28"/>
      <c r="O88" s="28"/>
      <c r="P88" s="28"/>
      <c r="Q88" s="28"/>
      <c r="R88" s="2"/>
      <c r="S88" s="2"/>
      <c r="T88" s="2"/>
      <c r="U88" s="2"/>
      <c r="V88" s="2"/>
      <c r="W88" s="2"/>
      <c r="X88" s="28"/>
      <c r="Y88" s="28"/>
      <c r="Z88" s="28"/>
    </row>
    <row r="89" spans="11:26"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1:26">
      <c r="K90" s="28"/>
      <c r="L90" s="28"/>
      <c r="M90" s="28"/>
      <c r="N90" s="28"/>
      <c r="O90" s="28"/>
      <c r="P90" s="28"/>
      <c r="Q90" s="28"/>
      <c r="R90" s="23"/>
      <c r="S90" s="23"/>
      <c r="T90" s="23"/>
      <c r="U90" s="23"/>
      <c r="V90" s="23"/>
      <c r="W90" s="23"/>
      <c r="X90" s="23"/>
      <c r="Y90" s="23"/>
      <c r="Z90" s="23"/>
    </row>
    <row r="91" spans="11:26">
      <c r="K91" s="28"/>
      <c r="L91" s="28"/>
      <c r="M91" s="28"/>
      <c r="N91" s="28"/>
      <c r="O91" s="28"/>
      <c r="P91" s="28"/>
      <c r="Q91" s="28"/>
      <c r="R91" s="2"/>
      <c r="S91" s="2"/>
      <c r="T91" s="2"/>
      <c r="U91" s="2"/>
      <c r="V91" s="2"/>
      <c r="W91" s="2"/>
      <c r="X91" s="2"/>
      <c r="Y91" s="2"/>
      <c r="Z91" s="2"/>
    </row>
    <row r="92" spans="11:26">
      <c r="K92" s="28"/>
      <c r="L92" s="28"/>
      <c r="M92" s="28"/>
      <c r="N92" s="28"/>
      <c r="O92" s="28"/>
      <c r="P92" s="28"/>
      <c r="Q92" s="28"/>
      <c r="R92" s="2"/>
      <c r="S92" s="2"/>
      <c r="T92" s="2"/>
      <c r="U92" s="2"/>
      <c r="V92" s="2"/>
      <c r="W92" s="2"/>
      <c r="X92" s="2"/>
      <c r="Y92" s="2"/>
      <c r="Z92" s="2"/>
    </row>
    <row r="93" spans="11:26">
      <c r="K93" s="28"/>
      <c r="L93" s="28"/>
      <c r="M93" s="28"/>
      <c r="N93" s="28"/>
      <c r="O93" s="28"/>
      <c r="P93" s="28"/>
      <c r="Q93" s="28"/>
      <c r="R93" s="2"/>
      <c r="S93" s="2"/>
      <c r="T93" s="2"/>
      <c r="U93" s="2"/>
      <c r="V93" s="2"/>
      <c r="W93" s="2"/>
      <c r="X93" s="2"/>
      <c r="Y93" s="2"/>
      <c r="Z93" s="2"/>
    </row>
    <row r="94" spans="11:26"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1:26">
      <c r="K95" s="23"/>
      <c r="L95" s="23"/>
      <c r="M95" s="23"/>
      <c r="N95" s="28"/>
      <c r="O95" s="28"/>
      <c r="P95" s="28"/>
      <c r="Q95" s="28"/>
    </row>
    <row r="96" spans="11:26">
      <c r="K96" s="2"/>
      <c r="L96" s="2"/>
      <c r="M96" s="2"/>
      <c r="N96" s="28"/>
      <c r="O96" s="28"/>
      <c r="P96" s="28"/>
      <c r="Q96" s="28"/>
    </row>
    <row r="97" spans="11:26">
      <c r="K97" s="2"/>
      <c r="L97" s="2"/>
      <c r="M97" s="2"/>
      <c r="N97" s="28"/>
      <c r="O97" s="28"/>
      <c r="P97" s="28"/>
      <c r="Q97" s="28"/>
      <c r="R97" s="20"/>
      <c r="S97" s="20"/>
      <c r="T97" s="20"/>
      <c r="U97" s="20"/>
      <c r="V97" s="20"/>
      <c r="W97" s="20"/>
      <c r="X97" s="20"/>
      <c r="Y97" s="20"/>
      <c r="Z97" s="20"/>
    </row>
    <row r="98" spans="11:26">
      <c r="K98" s="2"/>
      <c r="L98" s="2"/>
      <c r="M98" s="2"/>
      <c r="N98" s="28"/>
      <c r="O98" s="28"/>
      <c r="P98" s="28"/>
      <c r="Q98" s="28"/>
    </row>
    <row r="99" spans="11:26">
      <c r="K99" s="28"/>
      <c r="L99" s="28"/>
      <c r="M99" s="28"/>
      <c r="N99" s="28"/>
      <c r="O99" s="28"/>
      <c r="P99" s="28"/>
      <c r="Q99" s="28"/>
    </row>
    <row r="100" spans="11:26">
      <c r="K100" s="23"/>
      <c r="L100" s="23"/>
      <c r="M100" s="23"/>
      <c r="N100" s="23"/>
      <c r="O100" s="23"/>
      <c r="P100" s="23"/>
      <c r="Q100" s="28"/>
    </row>
    <row r="101" spans="11:26">
      <c r="K101" s="2"/>
      <c r="L101" s="2"/>
      <c r="M101" s="2"/>
      <c r="N101" s="2"/>
      <c r="O101" s="2"/>
      <c r="P101" s="2"/>
      <c r="Q101" s="28"/>
    </row>
    <row r="102" spans="11:26">
      <c r="K102" s="2"/>
      <c r="L102" s="2"/>
      <c r="M102" s="2"/>
      <c r="N102" s="2"/>
      <c r="O102" s="2"/>
      <c r="P102" s="2"/>
      <c r="Q102" s="28"/>
    </row>
    <row r="103" spans="11:26">
      <c r="K103" s="2"/>
      <c r="L103" s="2"/>
      <c r="M103" s="2"/>
      <c r="N103" s="2"/>
      <c r="O103" s="2"/>
      <c r="P103" s="2"/>
      <c r="Q103" s="28"/>
    </row>
    <row r="104" spans="11:26">
      <c r="K104" s="28"/>
      <c r="L104" s="28"/>
      <c r="M104" s="28"/>
      <c r="N104" s="28"/>
      <c r="O104" s="28"/>
      <c r="P104" s="28"/>
      <c r="Q104" s="28"/>
    </row>
    <row r="105" spans="11:26">
      <c r="K105" s="28"/>
      <c r="L105" s="28"/>
      <c r="M105" s="28"/>
      <c r="N105" s="28"/>
      <c r="O105" s="28"/>
      <c r="P105" s="28"/>
      <c r="Q105" s="28"/>
    </row>
  </sheetData>
  <phoneticPr fontId="2" type="noConversion"/>
  <pageMargins left="0.75" right="0.75" top="1" bottom="1" header="0.5" footer="0.5"/>
  <headerFooter alignWithMargins="0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R37"/>
  <sheetViews>
    <sheetView workbookViewId="0">
      <selection activeCell="N21" sqref="N21"/>
    </sheetView>
  </sheetViews>
  <sheetFormatPr baseColWidth="10" defaultColWidth="8.83203125" defaultRowHeight="12"/>
  <cols>
    <col min="1" max="1" width="19.5" customWidth="1"/>
    <col min="2" max="2" width="15" customWidth="1"/>
    <col min="5" max="5" width="5.33203125" customWidth="1"/>
    <col min="6" max="6" width="12.6640625" customWidth="1"/>
    <col min="7" max="7" width="15.1640625" customWidth="1"/>
    <col min="10" max="10" width="11.5" customWidth="1"/>
  </cols>
  <sheetData>
    <row r="1" spans="1:15" ht="14">
      <c r="B1" s="8" t="s">
        <v>15</v>
      </c>
      <c r="F1" s="55" t="s">
        <v>6</v>
      </c>
      <c r="G1" s="58" t="s">
        <v>7</v>
      </c>
      <c r="H1" s="65"/>
      <c r="J1" s="66"/>
    </row>
    <row r="2" spans="1:15" ht="39">
      <c r="A2" s="11" t="s">
        <v>49</v>
      </c>
      <c r="B2" s="5" t="s">
        <v>40</v>
      </c>
      <c r="C2" s="5" t="s">
        <v>13</v>
      </c>
      <c r="D2" s="5" t="s">
        <v>14</v>
      </c>
      <c r="G2" s="59" t="s">
        <v>0</v>
      </c>
      <c r="H2" s="39"/>
    </row>
    <row r="3" spans="1:15" ht="14">
      <c r="A3" s="37" t="s">
        <v>41</v>
      </c>
      <c r="B3" s="5" t="s">
        <v>12</v>
      </c>
      <c r="C3" s="5" t="s">
        <v>10</v>
      </c>
      <c r="D3" s="5" t="s">
        <v>11</v>
      </c>
      <c r="F3" s="5" t="s">
        <v>12</v>
      </c>
      <c r="G3" s="40" t="s">
        <v>44</v>
      </c>
      <c r="H3" s="40" t="s">
        <v>45</v>
      </c>
      <c r="J3" t="s">
        <v>16</v>
      </c>
    </row>
    <row r="4" spans="1:15" ht="15" thickBot="1">
      <c r="A4" s="17">
        <f>$K$19+(G4*$K$20)+(H4*$K$21)</f>
        <v>282409.13294231851</v>
      </c>
      <c r="B4" s="6">
        <v>290000</v>
      </c>
      <c r="C4" s="43">
        <v>1.4</v>
      </c>
      <c r="D4" s="43">
        <v>45</v>
      </c>
      <c r="F4" s="6">
        <v>290000</v>
      </c>
      <c r="G4" s="39">
        <f>LN(C4)</f>
        <v>0.33647223662121289</v>
      </c>
      <c r="H4" s="39">
        <f>LN(D4)</f>
        <v>3.8066624897703196</v>
      </c>
    </row>
    <row r="5" spans="1:15" ht="14">
      <c r="A5" s="17">
        <f t="shared" ref="A5:A17" si="0">$K$19+(G5*$K$20)+(H5*$K$21)</f>
        <v>242057.02585475682</v>
      </c>
      <c r="B5" s="6">
        <v>240000</v>
      </c>
      <c r="C5" s="43">
        <v>1.1000000000000001</v>
      </c>
      <c r="D5" s="43">
        <v>37</v>
      </c>
      <c r="F5" s="6">
        <v>240000</v>
      </c>
      <c r="G5" s="39">
        <f t="shared" ref="G5:G17" si="1">LN(C5)</f>
        <v>9.5310179804324935E-2</v>
      </c>
      <c r="H5" s="39">
        <f t="shared" ref="H5:H17" si="2">LN(D5)</f>
        <v>3.6109179126442243</v>
      </c>
      <c r="J5" s="41" t="s">
        <v>17</v>
      </c>
      <c r="K5" s="41"/>
    </row>
    <row r="6" spans="1:15" ht="14">
      <c r="A6" s="17">
        <f t="shared" si="0"/>
        <v>280911.7423740708</v>
      </c>
      <c r="B6" s="6">
        <v>270000</v>
      </c>
      <c r="C6" s="43">
        <v>1.4</v>
      </c>
      <c r="D6" s="43">
        <v>44</v>
      </c>
      <c r="F6" s="6">
        <v>270000</v>
      </c>
      <c r="G6" s="39">
        <f t="shared" si="1"/>
        <v>0.33647223662121289</v>
      </c>
      <c r="H6" s="39">
        <f t="shared" si="2"/>
        <v>3.784189633918261</v>
      </c>
      <c r="J6" s="2" t="s">
        <v>18</v>
      </c>
      <c r="K6" s="2">
        <v>0.92374320489990513</v>
      </c>
    </row>
    <row r="7" spans="1:15" ht="14">
      <c r="A7" s="17">
        <f t="shared" si="0"/>
        <v>255099.69766753371</v>
      </c>
      <c r="B7" s="6">
        <v>250000</v>
      </c>
      <c r="C7" s="43">
        <v>1.1000000000000001</v>
      </c>
      <c r="D7" s="43">
        <v>45</v>
      </c>
      <c r="F7" s="6">
        <v>250000</v>
      </c>
      <c r="G7" s="39">
        <f t="shared" si="1"/>
        <v>9.5310179804324935E-2</v>
      </c>
      <c r="H7" s="39">
        <f t="shared" si="2"/>
        <v>3.8066624897703196</v>
      </c>
      <c r="J7" s="50" t="s">
        <v>19</v>
      </c>
      <c r="K7" s="50">
        <v>0.8533015085987482</v>
      </c>
    </row>
    <row r="8" spans="1:15" ht="14">
      <c r="A8" s="17">
        <f t="shared" si="0"/>
        <v>266169.06079662405</v>
      </c>
      <c r="B8" s="6">
        <v>260000</v>
      </c>
      <c r="C8" s="43">
        <v>1.3</v>
      </c>
      <c r="D8" s="43">
        <v>40</v>
      </c>
      <c r="F8" s="6">
        <v>260000</v>
      </c>
      <c r="G8" s="39">
        <f t="shared" si="1"/>
        <v>0.26236426446749106</v>
      </c>
      <c r="H8" s="39">
        <f t="shared" si="2"/>
        <v>3.6888794541139363</v>
      </c>
      <c r="J8" s="2" t="s">
        <v>20</v>
      </c>
      <c r="K8" s="2">
        <v>0.82662905561670241</v>
      </c>
    </row>
    <row r="9" spans="1:15" ht="14">
      <c r="A9" s="17">
        <f t="shared" si="0"/>
        <v>291686.43370902573</v>
      </c>
      <c r="B9" s="6">
        <v>280000</v>
      </c>
      <c r="C9" s="43">
        <v>1.5</v>
      </c>
      <c r="D9" s="43">
        <v>46</v>
      </c>
      <c r="F9" s="6">
        <v>280000</v>
      </c>
      <c r="G9" s="39">
        <f t="shared" si="1"/>
        <v>0.40546510810816438</v>
      </c>
      <c r="H9" s="39">
        <f t="shared" si="2"/>
        <v>3.8286413964890951</v>
      </c>
      <c r="J9" s="2" t="s">
        <v>21</v>
      </c>
      <c r="K9" s="2">
        <v>8967.8430338014168</v>
      </c>
    </row>
    <row r="10" spans="1:15" ht="15" thickBot="1">
      <c r="A10" s="17">
        <f t="shared" si="0"/>
        <v>293119.41530552006</v>
      </c>
      <c r="B10" s="6">
        <v>300000</v>
      </c>
      <c r="C10" s="43">
        <v>1.5</v>
      </c>
      <c r="D10" s="43">
        <v>47</v>
      </c>
      <c r="F10" s="6">
        <v>300000</v>
      </c>
      <c r="G10" s="39">
        <f t="shared" si="1"/>
        <v>0.40546510810816438</v>
      </c>
      <c r="H10" s="39">
        <f t="shared" si="2"/>
        <v>3.8501476017100584</v>
      </c>
      <c r="J10" s="3" t="s">
        <v>22</v>
      </c>
      <c r="K10" s="3">
        <v>14</v>
      </c>
    </row>
    <row r="11" spans="1:15" ht="14">
      <c r="A11" s="17">
        <f t="shared" si="0"/>
        <v>282409.13294231851</v>
      </c>
      <c r="B11" s="6">
        <v>280000</v>
      </c>
      <c r="C11" s="43">
        <v>1.4</v>
      </c>
      <c r="D11" s="43">
        <v>45</v>
      </c>
      <c r="F11" s="6">
        <v>280000</v>
      </c>
      <c r="G11" s="39">
        <f t="shared" si="1"/>
        <v>0.33647223662121289</v>
      </c>
      <c r="H11" s="39">
        <f t="shared" si="2"/>
        <v>3.8066624897703196</v>
      </c>
    </row>
    <row r="12" spans="1:15" ht="15" thickBot="1">
      <c r="A12" s="17">
        <f t="shared" si="0"/>
        <v>238354.34687412705</v>
      </c>
      <c r="B12" s="6">
        <v>245000</v>
      </c>
      <c r="C12" s="43">
        <v>1.1000000000000001</v>
      </c>
      <c r="D12" s="43">
        <v>35</v>
      </c>
      <c r="F12" s="6">
        <v>245000</v>
      </c>
      <c r="G12" s="39">
        <f t="shared" si="1"/>
        <v>9.5310179804324935E-2</v>
      </c>
      <c r="H12" s="39">
        <f t="shared" si="2"/>
        <v>3.5553480614894135</v>
      </c>
      <c r="J12" t="s">
        <v>23</v>
      </c>
    </row>
    <row r="13" spans="1:15" ht="14">
      <c r="A13" s="17">
        <f t="shared" si="0"/>
        <v>285306.59274477587</v>
      </c>
      <c r="B13" s="6">
        <v>290000</v>
      </c>
      <c r="C13" s="43">
        <v>1.4</v>
      </c>
      <c r="D13" s="43">
        <v>47</v>
      </c>
      <c r="F13" s="6">
        <v>290000</v>
      </c>
      <c r="G13" s="39">
        <f t="shared" si="1"/>
        <v>0.33647223662121289</v>
      </c>
      <c r="H13" s="39">
        <f t="shared" si="2"/>
        <v>3.8501476017100584</v>
      </c>
      <c r="J13" s="38"/>
      <c r="K13" s="38" t="s">
        <v>28</v>
      </c>
      <c r="L13" s="38" t="s">
        <v>29</v>
      </c>
      <c r="M13" s="38" t="s">
        <v>30</v>
      </c>
      <c r="N13" s="38" t="s">
        <v>31</v>
      </c>
      <c r="O13" s="38" t="s">
        <v>32</v>
      </c>
    </row>
    <row r="14" spans="1:15" ht="14">
      <c r="A14" s="17">
        <f t="shared" si="0"/>
        <v>247251.68725655199</v>
      </c>
      <c r="B14" s="6">
        <v>255000</v>
      </c>
      <c r="C14" s="43">
        <v>1.1000000000000001</v>
      </c>
      <c r="D14" s="43">
        <v>40</v>
      </c>
      <c r="F14" s="6">
        <v>255000</v>
      </c>
      <c r="G14" s="39">
        <f t="shared" si="1"/>
        <v>9.5310179804324935E-2</v>
      </c>
      <c r="H14" s="39">
        <f t="shared" si="2"/>
        <v>3.6888794541139363</v>
      </c>
      <c r="J14" s="2" t="s">
        <v>24</v>
      </c>
      <c r="K14" s="2">
        <v>2</v>
      </c>
      <c r="L14" s="2">
        <v>5145712847.3892365</v>
      </c>
      <c r="M14" s="2">
        <v>2572856423.6946182</v>
      </c>
      <c r="N14" s="2">
        <v>31.991864759238176</v>
      </c>
      <c r="O14" s="51">
        <v>2.6022023366211553E-5</v>
      </c>
    </row>
    <row r="15" spans="1:15" ht="14">
      <c r="A15" s="17">
        <f t="shared" si="0"/>
        <v>274017.07120760577</v>
      </c>
      <c r="B15" s="6">
        <v>265000</v>
      </c>
      <c r="C15" s="43">
        <v>1.3</v>
      </c>
      <c r="D15" s="43">
        <v>45</v>
      </c>
      <c r="F15" s="6">
        <v>265000</v>
      </c>
      <c r="G15" s="39">
        <f t="shared" si="1"/>
        <v>0.26236426446749106</v>
      </c>
      <c r="H15" s="39">
        <f t="shared" si="2"/>
        <v>3.8066624897703196</v>
      </c>
      <c r="J15" s="2" t="s">
        <v>25</v>
      </c>
      <c r="K15" s="2">
        <v>11</v>
      </c>
      <c r="L15" s="2">
        <v>884644295.46790648</v>
      </c>
      <c r="M15" s="2">
        <v>80422208.678900585</v>
      </c>
      <c r="N15" s="2"/>
      <c r="O15" s="2"/>
    </row>
    <row r="16" spans="1:15" ht="15" thickBot="1">
      <c r="A16" s="17">
        <f t="shared" si="0"/>
        <v>291686.43370902573</v>
      </c>
      <c r="B16" s="6">
        <v>290000</v>
      </c>
      <c r="C16" s="43">
        <v>1.5</v>
      </c>
      <c r="D16" s="43">
        <v>46</v>
      </c>
      <c r="F16" s="6">
        <v>290000</v>
      </c>
      <c r="G16" s="39">
        <f t="shared" si="1"/>
        <v>0.40546510810816438</v>
      </c>
      <c r="H16" s="39">
        <f t="shared" si="2"/>
        <v>3.8286413964890951</v>
      </c>
      <c r="J16" s="3" t="s">
        <v>26</v>
      </c>
      <c r="K16" s="3">
        <v>13</v>
      </c>
      <c r="L16" s="3">
        <v>6030357142.8571434</v>
      </c>
      <c r="M16" s="3"/>
      <c r="N16" s="3"/>
      <c r="O16" s="3"/>
    </row>
    <row r="17" spans="1:18" ht="15" thickBot="1">
      <c r="A17" s="17">
        <f t="shared" si="0"/>
        <v>294522.22661574371</v>
      </c>
      <c r="B17" s="6">
        <v>310000</v>
      </c>
      <c r="C17" s="43">
        <v>1.5</v>
      </c>
      <c r="D17" s="43">
        <v>48</v>
      </c>
      <c r="F17" s="6">
        <v>310000</v>
      </c>
      <c r="G17" s="39">
        <f t="shared" si="1"/>
        <v>0.40546510810816438</v>
      </c>
      <c r="H17" s="39">
        <f t="shared" si="2"/>
        <v>3.8712010109078911</v>
      </c>
    </row>
    <row r="18" spans="1:18">
      <c r="J18" s="38"/>
      <c r="K18" s="38" t="s">
        <v>33</v>
      </c>
      <c r="L18" s="38" t="s">
        <v>21</v>
      </c>
      <c r="M18" s="38" t="s">
        <v>34</v>
      </c>
      <c r="N18" s="38" t="s">
        <v>35</v>
      </c>
      <c r="O18" s="38" t="s">
        <v>36</v>
      </c>
      <c r="P18" s="38" t="s">
        <v>37</v>
      </c>
      <c r="Q18" s="38" t="s">
        <v>38</v>
      </c>
      <c r="R18" s="38" t="s">
        <v>39</v>
      </c>
    </row>
    <row r="19" spans="1:18">
      <c r="B19" s="28"/>
      <c r="C19" s="28"/>
      <c r="D19" s="28"/>
      <c r="E19" s="28"/>
      <c r="F19" s="28"/>
      <c r="G19" s="28"/>
      <c r="H19" s="28"/>
      <c r="I19" s="28"/>
      <c r="J19" s="2" t="s">
        <v>27</v>
      </c>
      <c r="K19" s="46">
        <v>-9335.3415162532801</v>
      </c>
      <c r="L19" s="2">
        <v>149920.7538607748</v>
      </c>
      <c r="M19" s="2">
        <v>-6.2268507033540012E-2</v>
      </c>
      <c r="N19" s="2">
        <v>0.95146605419301622</v>
      </c>
      <c r="O19" s="2">
        <v>-339308.69574820891</v>
      </c>
      <c r="P19" s="2">
        <v>320638.01271570241</v>
      </c>
      <c r="Q19" s="2">
        <v>-339308.69574820891</v>
      </c>
      <c r="R19" s="2">
        <v>320638.01271570241</v>
      </c>
    </row>
    <row r="20" spans="1:18">
      <c r="B20" s="28"/>
      <c r="C20" s="28"/>
      <c r="D20" s="28"/>
      <c r="E20" s="28"/>
      <c r="F20" s="28"/>
      <c r="G20" s="28"/>
      <c r="H20" s="28"/>
      <c r="I20" s="28"/>
      <c r="J20" s="2" t="s">
        <v>44</v>
      </c>
      <c r="K20" s="47">
        <v>113241.01160540601</v>
      </c>
      <c r="L20" s="2">
        <v>31205.84396437871</v>
      </c>
      <c r="M20" s="2">
        <v>3.6288398972535405</v>
      </c>
      <c r="N20" s="2">
        <v>3.9646830077292756E-3</v>
      </c>
      <c r="O20" s="2">
        <v>44557.412174418932</v>
      </c>
      <c r="P20" s="2">
        <v>181924.61103639315</v>
      </c>
      <c r="Q20" s="2">
        <v>44557.412174418932</v>
      </c>
      <c r="R20" s="2">
        <v>181924.61103639315</v>
      </c>
    </row>
    <row r="21" spans="1:18" ht="13" thickBot="1">
      <c r="B21" s="22"/>
      <c r="C21" s="22"/>
      <c r="D21" s="28"/>
      <c r="E21" s="28"/>
      <c r="F21" s="28"/>
      <c r="G21" s="28"/>
      <c r="H21" s="28"/>
      <c r="I21" s="28"/>
      <c r="J21" s="3" t="s">
        <v>45</v>
      </c>
      <c r="K21" s="3">
        <v>66631.076090424802</v>
      </c>
      <c r="L21" s="3">
        <v>41524.344135169187</v>
      </c>
      <c r="M21" s="3">
        <v>1.6046268153815686</v>
      </c>
      <c r="N21" s="3">
        <v>0.1368785529856098</v>
      </c>
      <c r="O21" s="3">
        <v>-24763.389076740903</v>
      </c>
      <c r="P21" s="3">
        <v>158025.54125759058</v>
      </c>
      <c r="Q21" s="3">
        <v>-24763.389076740903</v>
      </c>
      <c r="R21" s="3">
        <v>158025.54125759058</v>
      </c>
    </row>
    <row r="22" spans="1:18">
      <c r="B22" s="2"/>
      <c r="C22" s="2"/>
      <c r="D22" s="28"/>
      <c r="E22" s="28"/>
      <c r="F22" s="28"/>
      <c r="G22" s="28"/>
      <c r="H22" s="28"/>
      <c r="I22" s="28"/>
    </row>
    <row r="23" spans="1:18">
      <c r="B23" s="42"/>
      <c r="C23" s="42"/>
      <c r="D23" s="28"/>
      <c r="E23" s="28"/>
      <c r="F23" s="28"/>
      <c r="G23" s="28"/>
      <c r="H23" s="28"/>
      <c r="I23" s="28"/>
      <c r="J23" s="48" t="s">
        <v>50</v>
      </c>
      <c r="K23" s="48"/>
      <c r="L23" s="49" t="s">
        <v>65</v>
      </c>
      <c r="M23" s="48"/>
      <c r="N23" s="48"/>
      <c r="O23" s="48"/>
      <c r="P23" s="48"/>
      <c r="Q23" s="48"/>
    </row>
    <row r="24" spans="1:18">
      <c r="B24" s="2"/>
      <c r="C24" s="2"/>
      <c r="D24" s="28"/>
      <c r="E24" s="28"/>
      <c r="F24" s="28"/>
      <c r="G24" s="28"/>
      <c r="H24" s="28"/>
      <c r="I24" s="28"/>
    </row>
    <row r="25" spans="1:18">
      <c r="B25" s="2"/>
      <c r="C25" s="2"/>
      <c r="D25" s="28"/>
      <c r="E25" s="28"/>
      <c r="F25" s="28"/>
      <c r="G25" s="28"/>
      <c r="H25" s="28"/>
      <c r="I25" s="28"/>
      <c r="J25" s="2"/>
      <c r="K25" s="44"/>
      <c r="N25" s="35" t="s">
        <v>48</v>
      </c>
      <c r="O25" s="35"/>
      <c r="P25" s="15" t="s">
        <v>27</v>
      </c>
      <c r="Q25" s="61">
        <f>1-N19</f>
        <v>4.853394580698378E-2</v>
      </c>
    </row>
    <row r="26" spans="1:18">
      <c r="B26" s="2"/>
      <c r="C26" s="2"/>
      <c r="D26" s="28"/>
      <c r="E26" s="28"/>
      <c r="F26" s="28"/>
      <c r="G26" s="28"/>
      <c r="H26" s="28"/>
      <c r="I26" s="28"/>
      <c r="J26" s="2"/>
      <c r="K26" s="45"/>
      <c r="N26" s="8" t="s">
        <v>9</v>
      </c>
      <c r="P26" s="15" t="s">
        <v>46</v>
      </c>
      <c r="Q26" s="32">
        <f>1-N20</f>
        <v>0.99603531699227077</v>
      </c>
    </row>
    <row r="27" spans="1:18">
      <c r="B27" s="28"/>
      <c r="C27" s="28"/>
      <c r="D27" s="28"/>
      <c r="E27" s="28"/>
      <c r="F27" s="28"/>
      <c r="G27" s="28"/>
      <c r="H27" s="28"/>
      <c r="I27" s="28"/>
      <c r="J27" s="2"/>
      <c r="K27" s="28"/>
      <c r="P27" s="15" t="s">
        <v>47</v>
      </c>
      <c r="Q27" s="61">
        <f>1-N21</f>
        <v>0.8631214470143902</v>
      </c>
    </row>
    <row r="28" spans="1:18">
      <c r="B28" s="28"/>
      <c r="C28" s="28"/>
      <c r="D28" s="28"/>
      <c r="E28" s="28"/>
      <c r="F28" s="28"/>
      <c r="G28" s="28"/>
      <c r="H28" s="28"/>
      <c r="I28" s="28"/>
    </row>
    <row r="29" spans="1:18">
      <c r="B29" s="23"/>
      <c r="C29" s="23"/>
      <c r="D29" s="23"/>
      <c r="E29" s="23"/>
      <c r="F29" s="23"/>
      <c r="G29" s="23"/>
      <c r="H29" s="28"/>
      <c r="I29" s="28"/>
    </row>
    <row r="30" spans="1:18">
      <c r="B30" s="2"/>
      <c r="C30" s="2"/>
      <c r="D30" s="2"/>
      <c r="E30" s="2"/>
      <c r="F30" s="2"/>
      <c r="G30" s="27"/>
      <c r="H30" s="28"/>
      <c r="I30" s="28"/>
    </row>
    <row r="31" spans="1:18">
      <c r="B31" s="2"/>
      <c r="C31" s="2"/>
      <c r="D31" s="2"/>
      <c r="E31" s="2"/>
      <c r="F31" s="2"/>
      <c r="G31" s="27"/>
      <c r="H31" s="28"/>
      <c r="I31" s="28"/>
    </row>
    <row r="32" spans="1:18">
      <c r="B32" s="2"/>
      <c r="C32" s="2"/>
      <c r="D32" s="2"/>
      <c r="E32" s="2"/>
      <c r="F32" s="2"/>
      <c r="G32" s="27"/>
      <c r="H32" s="28"/>
      <c r="I32" s="28"/>
    </row>
    <row r="33" spans="2:10">
      <c r="B33" s="28"/>
      <c r="C33" s="28"/>
      <c r="D33" s="28"/>
      <c r="E33" s="28"/>
      <c r="F33" s="28"/>
      <c r="G33" s="28"/>
      <c r="H33" s="28"/>
      <c r="I33" s="28"/>
    </row>
    <row r="34" spans="2:10">
      <c r="B34" s="23"/>
      <c r="C34" s="23"/>
      <c r="D34" s="23"/>
      <c r="E34" s="23"/>
      <c r="F34" s="23"/>
      <c r="G34" s="23"/>
      <c r="H34" s="23"/>
      <c r="I34" s="23"/>
      <c r="J34" s="23"/>
    </row>
    <row r="35" spans="2:10">
      <c r="B35" s="2"/>
      <c r="C35" s="2"/>
      <c r="D35" s="2"/>
      <c r="E35" s="2"/>
      <c r="F35" s="27"/>
      <c r="G35" s="2"/>
      <c r="H35" s="2"/>
      <c r="I35" s="2"/>
      <c r="J35" s="2"/>
    </row>
    <row r="36" spans="2:10">
      <c r="B36" s="2"/>
      <c r="C36" s="2"/>
      <c r="D36" s="2"/>
      <c r="E36" s="2"/>
      <c r="F36" s="27"/>
      <c r="G36" s="2"/>
      <c r="H36" s="2"/>
      <c r="I36" s="2"/>
      <c r="J36" s="2"/>
    </row>
    <row r="37" spans="2:10">
      <c r="B37" s="2"/>
      <c r="C37" s="2"/>
      <c r="D37" s="2"/>
      <c r="E37" s="2"/>
      <c r="F37" s="27"/>
      <c r="G37" s="2"/>
      <c r="H37" s="2"/>
      <c r="I37" s="2"/>
      <c r="J37" s="2"/>
    </row>
  </sheetData>
  <sheetCalcPr fullCalcOnLoad="1"/>
  <phoneticPr fontId="2" type="noConversion"/>
  <pageMargins left="0.75" right="0.75" top="1" bottom="1" header="0.5" footer="0.5"/>
  <headerFooter alignWithMargins="0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F38"/>
  <sheetViews>
    <sheetView workbookViewId="0">
      <selection activeCell="A4" sqref="A4"/>
    </sheetView>
  </sheetViews>
  <sheetFormatPr baseColWidth="10" defaultColWidth="8.83203125" defaultRowHeight="12"/>
  <cols>
    <col min="1" max="1" width="13.5" customWidth="1"/>
    <col min="2" max="2" width="13" customWidth="1"/>
    <col min="3" max="3" width="11.5" customWidth="1"/>
    <col min="4" max="4" width="11.83203125" customWidth="1"/>
    <col min="6" max="6" width="12.33203125" customWidth="1"/>
    <col min="7" max="7" width="14.83203125" customWidth="1"/>
    <col min="8" max="8" width="9.33203125" bestFit="1" customWidth="1"/>
    <col min="10" max="10" width="11.5" customWidth="1"/>
    <col min="11" max="11" width="17.6640625" style="20" customWidth="1"/>
    <col min="12" max="12" width="9.33203125" style="20" bestFit="1" customWidth="1"/>
    <col min="13" max="14" width="11" style="20" bestFit="1" customWidth="1"/>
    <col min="15" max="32" width="8.83203125" style="20"/>
  </cols>
  <sheetData>
    <row r="1" spans="1:18" ht="14">
      <c r="B1" s="8" t="s">
        <v>15</v>
      </c>
      <c r="E1" s="55" t="s">
        <v>6</v>
      </c>
      <c r="F1" s="64" t="s">
        <v>8</v>
      </c>
      <c r="G1" s="65"/>
      <c r="H1" s="39"/>
      <c r="J1" s="66"/>
      <c r="K1" s="26"/>
    </row>
    <row r="2" spans="1:18" ht="42.75" customHeight="1">
      <c r="A2" s="11" t="s">
        <v>49</v>
      </c>
      <c r="B2" s="5" t="s">
        <v>40</v>
      </c>
      <c r="C2" s="5" t="s">
        <v>13</v>
      </c>
      <c r="D2" s="5" t="s">
        <v>14</v>
      </c>
      <c r="F2" s="70" t="s">
        <v>1</v>
      </c>
      <c r="G2" s="71"/>
      <c r="H2" s="39"/>
    </row>
    <row r="3" spans="1:18" ht="14">
      <c r="A3" s="16" t="s">
        <v>41</v>
      </c>
      <c r="B3" s="5" t="s">
        <v>12</v>
      </c>
      <c r="C3" s="5" t="s">
        <v>10</v>
      </c>
      <c r="D3" s="5" t="s">
        <v>11</v>
      </c>
      <c r="F3" s="40" t="s">
        <v>43</v>
      </c>
      <c r="G3" s="40" t="s">
        <v>44</v>
      </c>
      <c r="H3" s="40" t="s">
        <v>45</v>
      </c>
      <c r="J3" t="s">
        <v>16</v>
      </c>
      <c r="K3"/>
      <c r="L3"/>
      <c r="M3"/>
      <c r="N3"/>
      <c r="O3"/>
      <c r="P3"/>
      <c r="Q3"/>
      <c r="R3"/>
    </row>
    <row r="4" spans="1:18" ht="15" thickBot="1">
      <c r="A4" s="17">
        <f>EXP($K$19+(G4*$K$20)+(H4*$K$21))</f>
        <v>281866.80805643648</v>
      </c>
      <c r="B4" s="6">
        <v>290000</v>
      </c>
      <c r="C4" s="7">
        <v>1.4</v>
      </c>
      <c r="D4" s="7">
        <v>45</v>
      </c>
      <c r="F4" s="62">
        <f>LN(B4)</f>
        <v>12.577636201962656</v>
      </c>
      <c r="G4" s="63">
        <f>LN(C4)</f>
        <v>0.33647223662121289</v>
      </c>
      <c r="H4" s="63">
        <f>LN(D4)</f>
        <v>3.8066624897703196</v>
      </c>
      <c r="K4"/>
      <c r="L4"/>
      <c r="M4"/>
      <c r="N4"/>
      <c r="O4"/>
      <c r="P4"/>
      <c r="Q4"/>
      <c r="R4"/>
    </row>
    <row r="5" spans="1:18" ht="14">
      <c r="A5" s="17">
        <f t="shared" ref="A5:A17" si="0">EXP($K$19+(G5*$K$20)+(H5*$K$21))</f>
        <v>242693.65844612164</v>
      </c>
      <c r="B5" s="6">
        <v>240000</v>
      </c>
      <c r="C5" s="7">
        <v>1.1000000000000001</v>
      </c>
      <c r="D5" s="7">
        <v>37</v>
      </c>
      <c r="F5" s="62">
        <f t="shared" ref="F5:F17" si="1">LN(B5)</f>
        <v>12.388394202324129</v>
      </c>
      <c r="G5" s="63">
        <f t="shared" ref="G5:G17" si="2">LN(C5)</f>
        <v>9.5310179804324935E-2</v>
      </c>
      <c r="H5" s="63">
        <f t="shared" ref="H5:H17" si="3">LN(D5)</f>
        <v>3.6109179126442243</v>
      </c>
      <c r="J5" s="41" t="s">
        <v>17</v>
      </c>
      <c r="K5" s="41"/>
      <c r="L5"/>
      <c r="M5"/>
      <c r="N5"/>
      <c r="O5"/>
      <c r="P5"/>
      <c r="Q5"/>
      <c r="R5"/>
    </row>
    <row r="6" spans="1:18" ht="14">
      <c r="A6" s="17">
        <f t="shared" si="0"/>
        <v>280294.95218541013</v>
      </c>
      <c r="B6" s="6">
        <v>270000</v>
      </c>
      <c r="C6" s="7">
        <v>1.4</v>
      </c>
      <c r="D6" s="7">
        <v>44</v>
      </c>
      <c r="F6" s="62">
        <f t="shared" si="1"/>
        <v>12.506177237980511</v>
      </c>
      <c r="G6" s="63">
        <f t="shared" si="2"/>
        <v>0.33647223662121289</v>
      </c>
      <c r="H6" s="63">
        <f t="shared" si="3"/>
        <v>3.784189633918261</v>
      </c>
      <c r="J6" s="2" t="s">
        <v>18</v>
      </c>
      <c r="K6" s="2">
        <v>0.93250558205088341</v>
      </c>
      <c r="L6"/>
      <c r="M6"/>
      <c r="N6"/>
      <c r="O6"/>
      <c r="P6"/>
      <c r="Q6"/>
      <c r="R6"/>
    </row>
    <row r="7" spans="1:18" ht="14">
      <c r="A7" s="17">
        <f t="shared" si="0"/>
        <v>254807.79668917594</v>
      </c>
      <c r="B7" s="6">
        <v>250000</v>
      </c>
      <c r="C7" s="7">
        <v>1.1000000000000001</v>
      </c>
      <c r="D7" s="7">
        <v>45</v>
      </c>
      <c r="F7" s="62">
        <f t="shared" si="1"/>
        <v>12.429216196844383</v>
      </c>
      <c r="G7" s="63">
        <f t="shared" si="2"/>
        <v>9.5310179804324935E-2</v>
      </c>
      <c r="H7" s="63">
        <f t="shared" si="3"/>
        <v>3.8066624897703196</v>
      </c>
      <c r="J7" s="50" t="s">
        <v>19</v>
      </c>
      <c r="K7" s="50">
        <v>0.86956666055605691</v>
      </c>
      <c r="L7"/>
      <c r="M7"/>
      <c r="N7"/>
      <c r="O7"/>
      <c r="P7"/>
      <c r="Q7"/>
      <c r="R7"/>
    </row>
    <row r="8" spans="1:18" ht="14">
      <c r="A8" s="17">
        <f t="shared" si="0"/>
        <v>265366.37597865448</v>
      </c>
      <c r="B8" s="6">
        <v>260000</v>
      </c>
      <c r="C8" s="7">
        <v>1.3</v>
      </c>
      <c r="D8" s="7">
        <v>40</v>
      </c>
      <c r="F8" s="62">
        <f t="shared" si="1"/>
        <v>12.468436909997665</v>
      </c>
      <c r="G8" s="63">
        <f t="shared" si="2"/>
        <v>0.26236426446749106</v>
      </c>
      <c r="H8" s="63">
        <f t="shared" si="3"/>
        <v>3.6888794541139363</v>
      </c>
      <c r="J8" s="2" t="s">
        <v>20</v>
      </c>
      <c r="K8" s="2">
        <v>0.8458515079298855</v>
      </c>
      <c r="L8"/>
      <c r="M8"/>
      <c r="N8"/>
      <c r="O8"/>
      <c r="P8"/>
      <c r="Q8"/>
      <c r="R8"/>
    </row>
    <row r="9" spans="1:18" ht="14">
      <c r="A9" s="17">
        <f t="shared" si="0"/>
        <v>291714.94356615155</v>
      </c>
      <c r="B9" s="6">
        <v>280000</v>
      </c>
      <c r="C9" s="7">
        <v>1.5</v>
      </c>
      <c r="D9" s="7">
        <v>46</v>
      </c>
      <c r="F9" s="62">
        <f t="shared" si="1"/>
        <v>12.542544882151386</v>
      </c>
      <c r="G9" s="63">
        <f t="shared" si="2"/>
        <v>0.40546510810816438</v>
      </c>
      <c r="H9" s="63">
        <f t="shared" si="3"/>
        <v>3.8286413964890951</v>
      </c>
      <c r="J9" s="2" t="s">
        <v>21</v>
      </c>
      <c r="K9" s="2">
        <v>3.1050572423122553E-2</v>
      </c>
      <c r="L9"/>
      <c r="M9"/>
      <c r="N9"/>
      <c r="O9"/>
      <c r="P9"/>
      <c r="Q9"/>
      <c r="R9"/>
    </row>
    <row r="10" spans="1:18" ht="15" thickBot="1">
      <c r="A10" s="17">
        <f t="shared" si="0"/>
        <v>293280.28600792651</v>
      </c>
      <c r="B10" s="6">
        <v>300000</v>
      </c>
      <c r="C10" s="7">
        <v>1.5</v>
      </c>
      <c r="D10" s="7">
        <v>47</v>
      </c>
      <c r="F10" s="62">
        <f t="shared" si="1"/>
        <v>12.611537753638338</v>
      </c>
      <c r="G10" s="63">
        <f t="shared" si="2"/>
        <v>0.40546510810816438</v>
      </c>
      <c r="H10" s="63">
        <f t="shared" si="3"/>
        <v>3.8501476017100584</v>
      </c>
      <c r="J10" s="3" t="s">
        <v>22</v>
      </c>
      <c r="K10" s="3">
        <v>14</v>
      </c>
      <c r="L10"/>
      <c r="M10"/>
      <c r="N10"/>
      <c r="O10"/>
      <c r="P10"/>
      <c r="Q10"/>
      <c r="R10"/>
    </row>
    <row r="11" spans="1:18" ht="14">
      <c r="A11" s="17">
        <f t="shared" si="0"/>
        <v>281866.80805643648</v>
      </c>
      <c r="B11" s="6">
        <v>280000</v>
      </c>
      <c r="C11" s="7">
        <v>1.4</v>
      </c>
      <c r="D11" s="7">
        <v>45</v>
      </c>
      <c r="F11" s="62">
        <f t="shared" si="1"/>
        <v>12.542544882151386</v>
      </c>
      <c r="G11" s="63">
        <f t="shared" si="2"/>
        <v>0.33647223662121289</v>
      </c>
      <c r="H11" s="63">
        <f t="shared" si="3"/>
        <v>3.8066624897703196</v>
      </c>
      <c r="K11"/>
      <c r="L11"/>
      <c r="M11"/>
      <c r="N11"/>
      <c r="O11"/>
      <c r="P11"/>
      <c r="Q11"/>
      <c r="R11"/>
    </row>
    <row r="12" spans="1:18" ht="15" thickBot="1">
      <c r="A12" s="17">
        <f t="shared" si="0"/>
        <v>239360.75552527898</v>
      </c>
      <c r="B12" s="6">
        <v>245000</v>
      </c>
      <c r="C12" s="7">
        <v>1.1000000000000001</v>
      </c>
      <c r="D12" s="7">
        <v>35</v>
      </c>
      <c r="F12" s="62">
        <f t="shared" si="1"/>
        <v>12.409013489526863</v>
      </c>
      <c r="G12" s="63">
        <f t="shared" si="2"/>
        <v>9.5310179804324935E-2</v>
      </c>
      <c r="H12" s="63">
        <f t="shared" si="3"/>
        <v>3.5553480614894135</v>
      </c>
      <c r="J12" t="s">
        <v>23</v>
      </c>
      <c r="K12"/>
      <c r="L12"/>
      <c r="M12"/>
      <c r="N12"/>
      <c r="O12"/>
      <c r="P12"/>
      <c r="Q12"/>
      <c r="R12"/>
    </row>
    <row r="13" spans="1:18" ht="14">
      <c r="A13" s="17">
        <f t="shared" si="0"/>
        <v>284933.43302805402</v>
      </c>
      <c r="B13" s="6">
        <v>290000</v>
      </c>
      <c r="C13" s="7">
        <v>1.4</v>
      </c>
      <c r="D13" s="7">
        <v>47</v>
      </c>
      <c r="F13" s="62">
        <f t="shared" si="1"/>
        <v>12.577636201962656</v>
      </c>
      <c r="G13" s="63">
        <f t="shared" si="2"/>
        <v>0.33647223662121289</v>
      </c>
      <c r="H13" s="63">
        <f t="shared" si="3"/>
        <v>3.8501476017100584</v>
      </c>
      <c r="J13" s="38"/>
      <c r="K13" s="38" t="s">
        <v>28</v>
      </c>
      <c r="L13" s="38" t="s">
        <v>29</v>
      </c>
      <c r="M13" s="38" t="s">
        <v>30</v>
      </c>
      <c r="N13" s="38" t="s">
        <v>31</v>
      </c>
      <c r="O13" s="38" t="s">
        <v>32</v>
      </c>
      <c r="P13"/>
      <c r="Q13"/>
      <c r="R13"/>
    </row>
    <row r="14" spans="1:18" ht="14">
      <c r="A14" s="17">
        <f t="shared" si="0"/>
        <v>247447.91511360137</v>
      </c>
      <c r="B14" s="6">
        <v>255000</v>
      </c>
      <c r="C14" s="7">
        <v>1.1000000000000001</v>
      </c>
      <c r="D14" s="7">
        <v>40</v>
      </c>
      <c r="F14" s="62">
        <f t="shared" si="1"/>
        <v>12.449018824140563</v>
      </c>
      <c r="G14" s="63">
        <f t="shared" si="2"/>
        <v>9.5310179804324935E-2</v>
      </c>
      <c r="H14" s="63">
        <f t="shared" si="3"/>
        <v>3.6888794541139363</v>
      </c>
      <c r="J14" s="2" t="s">
        <v>24</v>
      </c>
      <c r="K14" s="2">
        <v>2</v>
      </c>
      <c r="L14" s="2">
        <v>7.0704356472778937E-2</v>
      </c>
      <c r="M14" s="2">
        <v>3.5352178236389468E-2</v>
      </c>
      <c r="N14" s="2">
        <v>36.667133214922842</v>
      </c>
      <c r="O14" s="51">
        <v>1.3634442175971443E-5</v>
      </c>
      <c r="P14"/>
      <c r="Q14"/>
      <c r="R14"/>
    </row>
    <row r="15" spans="1:18" ht="14">
      <c r="A15" s="17">
        <f t="shared" si="0"/>
        <v>273259.20910454949</v>
      </c>
      <c r="B15" s="6">
        <v>265000</v>
      </c>
      <c r="C15" s="7">
        <v>1.3</v>
      </c>
      <c r="D15" s="7">
        <v>45</v>
      </c>
      <c r="F15" s="62">
        <f t="shared" si="1"/>
        <v>12.487485104968359</v>
      </c>
      <c r="G15" s="63">
        <f t="shared" si="2"/>
        <v>0.26236426446749106</v>
      </c>
      <c r="H15" s="63">
        <f t="shared" si="3"/>
        <v>3.8066624897703196</v>
      </c>
      <c r="J15" s="2" t="s">
        <v>25</v>
      </c>
      <c r="K15" s="2">
        <v>11</v>
      </c>
      <c r="L15" s="2">
        <v>1.0605518525839366E-2</v>
      </c>
      <c r="M15" s="2">
        <v>9.6413804780357871E-4</v>
      </c>
      <c r="N15" s="2"/>
      <c r="O15" s="2"/>
      <c r="P15"/>
      <c r="Q15"/>
      <c r="R15"/>
    </row>
    <row r="16" spans="1:18" ht="15" thickBot="1">
      <c r="A16" s="17">
        <f t="shared" si="0"/>
        <v>291714.94356615155</v>
      </c>
      <c r="B16" s="6">
        <v>290000</v>
      </c>
      <c r="C16" s="7">
        <v>1.5</v>
      </c>
      <c r="D16" s="7">
        <v>46</v>
      </c>
      <c r="F16" s="62">
        <f t="shared" si="1"/>
        <v>12.577636201962656</v>
      </c>
      <c r="G16" s="63">
        <f t="shared" si="2"/>
        <v>0.40546510810816438</v>
      </c>
      <c r="H16" s="63">
        <f t="shared" si="3"/>
        <v>3.8286413964890951</v>
      </c>
      <c r="J16" s="3" t="s">
        <v>26</v>
      </c>
      <c r="K16" s="3">
        <v>13</v>
      </c>
      <c r="L16" s="3">
        <v>8.1309874998618303E-2</v>
      </c>
      <c r="M16" s="3"/>
      <c r="N16" s="3"/>
      <c r="O16" s="3"/>
      <c r="P16"/>
      <c r="Q16"/>
      <c r="R16"/>
    </row>
    <row r="17" spans="1:18" ht="15" thickBot="1">
      <c r="A17" s="17">
        <f t="shared" si="0"/>
        <v>294820.8073235795</v>
      </c>
      <c r="B17" s="6">
        <v>310000</v>
      </c>
      <c r="C17" s="7">
        <v>1.5</v>
      </c>
      <c r="D17" s="7">
        <v>48</v>
      </c>
      <c r="F17" s="62">
        <f t="shared" si="1"/>
        <v>12.644327576461329</v>
      </c>
      <c r="G17" s="63">
        <f t="shared" si="2"/>
        <v>0.40546510810816438</v>
      </c>
      <c r="H17" s="63">
        <f t="shared" si="3"/>
        <v>3.8712010109078911</v>
      </c>
      <c r="K17"/>
      <c r="L17"/>
      <c r="M17"/>
      <c r="N17"/>
      <c r="O17"/>
      <c r="P17"/>
      <c r="Q17"/>
      <c r="R17"/>
    </row>
    <row r="18" spans="1:18">
      <c r="J18" s="38"/>
      <c r="K18" s="38" t="s">
        <v>33</v>
      </c>
      <c r="L18" s="38" t="s">
        <v>21</v>
      </c>
      <c r="M18" s="38" t="s">
        <v>34</v>
      </c>
      <c r="N18" s="38" t="s">
        <v>35</v>
      </c>
      <c r="O18" s="38" t="s">
        <v>36</v>
      </c>
      <c r="P18" s="38" t="s">
        <v>37</v>
      </c>
      <c r="Q18" s="38" t="s">
        <v>38</v>
      </c>
      <c r="R18" s="38" t="s">
        <v>39</v>
      </c>
    </row>
    <row r="19" spans="1:18">
      <c r="J19" s="2" t="s">
        <v>27</v>
      </c>
      <c r="K19" s="46">
        <v>11.461119149348784</v>
      </c>
      <c r="L19" s="2">
        <v>0.51909084580730414</v>
      </c>
      <c r="M19" s="2">
        <v>22.079216464555721</v>
      </c>
      <c r="N19" s="27">
        <v>1.8451079712972364E-10</v>
      </c>
      <c r="O19" s="2">
        <v>10.31860790169854</v>
      </c>
      <c r="P19" s="2">
        <v>12.603630396999028</v>
      </c>
      <c r="Q19" s="2">
        <v>10.31860790169854</v>
      </c>
      <c r="R19" s="2">
        <v>12.603630396999028</v>
      </c>
    </row>
    <row r="20" spans="1:18">
      <c r="B20" s="28"/>
      <c r="C20" s="28"/>
      <c r="D20" s="28"/>
      <c r="E20" s="28"/>
      <c r="F20" s="28"/>
      <c r="G20" s="28"/>
      <c r="J20" s="2" t="s">
        <v>44</v>
      </c>
      <c r="K20" s="47">
        <v>0.41849504170888402</v>
      </c>
      <c r="L20" s="2">
        <v>0.1080482022698681</v>
      </c>
      <c r="M20" s="2">
        <v>3.8732254023405597</v>
      </c>
      <c r="N20" s="2">
        <v>2.5934710306150261E-3</v>
      </c>
      <c r="O20" s="2">
        <v>0.18068255208632869</v>
      </c>
      <c r="P20" s="2">
        <v>0.65630753133143938</v>
      </c>
      <c r="Q20" s="2">
        <v>0.18068255208632869</v>
      </c>
      <c r="R20" s="2">
        <v>0.65630753133143938</v>
      </c>
    </row>
    <row r="21" spans="1:18" ht="13" thickBot="1">
      <c r="B21" s="28"/>
      <c r="C21" s="28"/>
      <c r="D21" s="28"/>
      <c r="E21" s="28"/>
      <c r="F21" s="28"/>
      <c r="G21" s="28"/>
      <c r="J21" s="3" t="s">
        <v>45</v>
      </c>
      <c r="K21" s="3">
        <v>0.24884234338804209</v>
      </c>
      <c r="L21" s="3">
        <v>0.14377533706064269</v>
      </c>
      <c r="M21" s="3">
        <v>1.7307721092880026</v>
      </c>
      <c r="N21" s="3">
        <v>0.11140783413340563</v>
      </c>
      <c r="O21" s="3">
        <v>-6.7605039672662876E-2</v>
      </c>
      <c r="P21" s="3">
        <v>0.56528972644874709</v>
      </c>
      <c r="Q21" s="3">
        <v>-6.7605039672662876E-2</v>
      </c>
      <c r="R21" s="3">
        <v>0.56528972644874709</v>
      </c>
    </row>
    <row r="22" spans="1:18">
      <c r="B22" s="22"/>
      <c r="C22" s="22"/>
      <c r="D22" s="28"/>
      <c r="E22" s="28"/>
      <c r="F22" s="28"/>
      <c r="G22" s="28"/>
      <c r="K22"/>
      <c r="L22"/>
      <c r="M22"/>
      <c r="N22"/>
      <c r="O22"/>
      <c r="P22"/>
      <c r="Q22"/>
      <c r="R22"/>
    </row>
    <row r="23" spans="1:18">
      <c r="B23" s="2"/>
      <c r="C23" s="2"/>
      <c r="D23" s="28"/>
      <c r="E23" s="28"/>
      <c r="F23" s="28"/>
      <c r="G23" s="28"/>
      <c r="J23" s="48" t="s">
        <v>50</v>
      </c>
      <c r="K23" s="53"/>
      <c r="L23" s="49" t="s">
        <v>66</v>
      </c>
      <c r="M23" s="48"/>
      <c r="N23" s="48"/>
      <c r="O23" s="48"/>
      <c r="P23"/>
      <c r="Q23"/>
      <c r="R23"/>
    </row>
    <row r="24" spans="1:18">
      <c r="B24" s="42"/>
      <c r="C24" s="42"/>
      <c r="D24" s="28"/>
      <c r="E24" s="28"/>
      <c r="F24" s="28"/>
      <c r="G24" s="28"/>
      <c r="K24"/>
      <c r="L24"/>
      <c r="M24"/>
      <c r="N24"/>
      <c r="O24"/>
      <c r="P24"/>
      <c r="Q24"/>
      <c r="R24"/>
    </row>
    <row r="25" spans="1:18">
      <c r="B25" s="2"/>
      <c r="C25" s="2"/>
      <c r="D25" s="28"/>
      <c r="E25" s="28"/>
      <c r="F25" s="28"/>
      <c r="G25" s="28"/>
      <c r="J25" s="8" t="s">
        <v>67</v>
      </c>
      <c r="N25"/>
    </row>
    <row r="26" spans="1:18">
      <c r="B26" s="2"/>
      <c r="C26" s="2"/>
      <c r="D26" s="28"/>
      <c r="E26" s="28"/>
      <c r="F26" s="28"/>
      <c r="G26" s="28"/>
      <c r="N26"/>
    </row>
    <row r="27" spans="1:18">
      <c r="B27" s="2"/>
      <c r="C27" s="2"/>
      <c r="D27" s="28"/>
      <c r="E27" s="28"/>
      <c r="F27" s="28"/>
      <c r="G27" s="28"/>
      <c r="J27" s="49" t="s">
        <v>68</v>
      </c>
      <c r="K27" s="53"/>
      <c r="L27" s="53"/>
      <c r="M27" s="53"/>
      <c r="N27"/>
    </row>
    <row r="28" spans="1:18">
      <c r="B28" s="28"/>
      <c r="C28" s="28"/>
      <c r="D28" s="28"/>
      <c r="E28" s="28"/>
      <c r="F28" s="28"/>
      <c r="G28" s="28"/>
    </row>
    <row r="29" spans="1:18">
      <c r="B29" s="28"/>
      <c r="C29" s="28"/>
      <c r="D29" s="28"/>
      <c r="E29" s="28"/>
      <c r="F29" s="28"/>
      <c r="G29" s="28"/>
      <c r="M29" s="35" t="s">
        <v>48</v>
      </c>
      <c r="N29" s="35"/>
      <c r="O29" s="15" t="s">
        <v>27</v>
      </c>
      <c r="P29" s="61">
        <f>1-N19</f>
        <v>0.99999999981548915</v>
      </c>
    </row>
    <row r="30" spans="1:18">
      <c r="B30" s="23"/>
      <c r="C30" s="23"/>
      <c r="D30" s="23"/>
      <c r="E30" s="23"/>
      <c r="F30" s="23"/>
      <c r="G30" s="23"/>
      <c r="K30" s="23"/>
      <c r="L30" s="23"/>
      <c r="M30" s="8" t="s">
        <v>9</v>
      </c>
      <c r="N30"/>
      <c r="O30" s="52" t="s">
        <v>44</v>
      </c>
      <c r="P30" s="61">
        <f>1-N20</f>
        <v>0.99740652896938498</v>
      </c>
    </row>
    <row r="31" spans="1:18">
      <c r="B31" s="2"/>
      <c r="C31" s="2"/>
      <c r="D31" s="2"/>
      <c r="E31" s="2"/>
      <c r="F31" s="2"/>
      <c r="G31" s="27"/>
      <c r="K31" s="2"/>
      <c r="L31" s="2"/>
      <c r="M31"/>
      <c r="N31"/>
      <c r="O31" s="52" t="s">
        <v>45</v>
      </c>
      <c r="P31" s="61">
        <f>1-N21</f>
        <v>0.8885921658665944</v>
      </c>
    </row>
    <row r="32" spans="1:18">
      <c r="B32" s="2"/>
      <c r="C32" s="2"/>
      <c r="D32" s="2"/>
      <c r="E32" s="2"/>
      <c r="F32" s="2"/>
      <c r="G32" s="27"/>
      <c r="K32" s="2"/>
      <c r="L32" s="2"/>
      <c r="M32" s="2"/>
      <c r="N32" s="2"/>
      <c r="O32" s="2"/>
      <c r="P32" s="2"/>
    </row>
    <row r="33" spans="2:19">
      <c r="B33" s="2"/>
      <c r="C33" s="2"/>
      <c r="D33" s="2"/>
      <c r="E33" s="2"/>
      <c r="F33" s="2"/>
      <c r="G33" s="27"/>
      <c r="K33" s="2"/>
      <c r="L33" s="2"/>
      <c r="M33" s="2"/>
      <c r="N33" s="2"/>
      <c r="O33" s="2"/>
      <c r="P33" s="2"/>
    </row>
    <row r="34" spans="2:19">
      <c r="B34" s="28"/>
      <c r="C34" s="28"/>
      <c r="D34" s="28"/>
      <c r="E34" s="28"/>
      <c r="F34" s="28"/>
      <c r="G34" s="28"/>
    </row>
    <row r="35" spans="2:19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</row>
    <row r="36" spans="2:19">
      <c r="B36" s="2"/>
      <c r="C36" s="24"/>
      <c r="D36" s="2"/>
      <c r="E36" s="2"/>
      <c r="F36" s="27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2:19">
      <c r="B37" s="2"/>
      <c r="C37" s="10"/>
      <c r="D37" s="2"/>
      <c r="E37" s="2"/>
      <c r="F37" s="27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2:19">
      <c r="B38" s="2"/>
      <c r="C38" s="2"/>
      <c r="D38" s="2"/>
      <c r="E38" s="2"/>
      <c r="F38" s="27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</sheetData>
  <mergeCells count="1">
    <mergeCell ref="F2:G2"/>
  </mergeCells>
  <phoneticPr fontId="2" type="noConversion"/>
  <pageMargins left="0.75" right="0.75" top="1" bottom="1" header="0.5" footer="0.5"/>
  <headerFooter alignWithMargins="0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G10"/>
  <sheetViews>
    <sheetView workbookViewId="0">
      <selection activeCell="F6" sqref="F6"/>
    </sheetView>
  </sheetViews>
  <sheetFormatPr baseColWidth="10" defaultColWidth="8.83203125" defaultRowHeight="12"/>
  <cols>
    <col min="1" max="1" width="45.5" customWidth="1"/>
    <col min="2" max="2" width="54" customWidth="1"/>
  </cols>
  <sheetData>
    <row r="1" spans="1:7">
      <c r="A1" s="55" t="s">
        <v>2</v>
      </c>
    </row>
    <row r="2" spans="1:7">
      <c r="A2" s="69" t="s">
        <v>3</v>
      </c>
      <c r="B2" s="67" t="s">
        <v>4</v>
      </c>
    </row>
    <row r="3" spans="1:7" ht="13">
      <c r="A3" s="72" t="s">
        <v>61</v>
      </c>
      <c r="B3" s="68" t="s">
        <v>64</v>
      </c>
    </row>
    <row r="4" spans="1:7" ht="16.5" customHeight="1">
      <c r="A4" s="72"/>
      <c r="B4" s="68" t="s">
        <v>62</v>
      </c>
    </row>
    <row r="5" spans="1:7" ht="13">
      <c r="A5" s="72" t="s">
        <v>57</v>
      </c>
      <c r="B5" s="68" t="s">
        <v>5</v>
      </c>
    </row>
    <row r="6" spans="1:7" ht="13">
      <c r="A6" s="72"/>
      <c r="B6" s="68" t="s">
        <v>58</v>
      </c>
    </row>
    <row r="7" spans="1:7" ht="15.75" customHeight="1">
      <c r="A7" s="72" t="s">
        <v>59</v>
      </c>
      <c r="B7" s="68" t="s">
        <v>60</v>
      </c>
    </row>
    <row r="8" spans="1:7" ht="26.25" customHeight="1">
      <c r="A8" s="72"/>
      <c r="B8" s="68" t="s">
        <v>63</v>
      </c>
    </row>
    <row r="10" spans="1:7"/>
  </sheetData>
  <mergeCells count="3">
    <mergeCell ref="A3:A4"/>
    <mergeCell ref="A5:A6"/>
    <mergeCell ref="A7:A8"/>
  </mergeCells>
  <phoneticPr fontId="2" type="noConversion"/>
  <pageMargins left="0.75" right="0.75" top="1" bottom="1" header="0.5" footer="0.5"/>
  <headerFooter alignWithMargins="0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RA FAQ's</vt:lpstr>
      <vt:lpstr>Steps 1 &amp; 2</vt:lpstr>
      <vt:lpstr>Step 3 Linear RA</vt:lpstr>
      <vt:lpstr>Step 4 Transform RA</vt:lpstr>
      <vt:lpstr>Step 4 Transform2 RA</vt:lpstr>
      <vt:lpstr>Step 5Summary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Barry Crouch</cp:lastModifiedBy>
  <dcterms:created xsi:type="dcterms:W3CDTF">2008-03-08T23:53:35Z</dcterms:created>
  <dcterms:modified xsi:type="dcterms:W3CDTF">2010-05-14T17:45:51Z</dcterms:modified>
  <cp:category/>
</cp:coreProperties>
</file>