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5" yWindow="65521" windowWidth="7245" windowHeight="8040" activeTab="0"/>
  </bookViews>
  <sheets>
    <sheet name="Valuation with Synergies" sheetId="1" r:id="rId1"/>
    <sheet name="Stand Alone Valuation" sheetId="2" r:id="rId2"/>
  </sheets>
  <definedNames>
    <definedName name="CostMethod" localSheetId="0">'Valuation with Synergies'!#REF!</definedName>
    <definedName name="CostMethod">'Stand Alone Valuation'!#REF!</definedName>
    <definedName name="ForecastMethod" localSheetId="0">'Valuation with Synergies'!#REF!</definedName>
    <definedName name="ForecastMethod">'Stand Alone Valuation'!#REF!</definedName>
    <definedName name="opt_dividends" localSheetId="0">'Valuation with Synergies'!$C$147:$C$150</definedName>
    <definedName name="opt_dividends">'Stand Alone Valuation'!#REF!</definedName>
    <definedName name="_xlnm.Print_Area" localSheetId="1">'Stand Alone Valuation'!#REF!</definedName>
    <definedName name="_xlnm.Print_Area" localSheetId="0">'Valuation with Synergies'!$A$3:$Q$110</definedName>
    <definedName name="_xlnm.Print_Titles" localSheetId="1">'Stand Alone Valuation'!$B:$C,'Stand Alone Valuation'!$2:$3</definedName>
    <definedName name="_xlnm.Print_Titles" localSheetId="0">'Valuation with Synergies'!$B:$C,'Valuation with Synergies'!$2:$3</definedName>
    <definedName name="Tax_Rate" localSheetId="0">'Valuation with Synergies'!$D$17</definedName>
    <definedName name="Tax_Rate">'Stand Alone Valuation'!#REF!</definedName>
    <definedName name="TaxRateDefault" localSheetId="0">'Valuation with Synergies'!#REF!</definedName>
    <definedName name="TaxRateDefault">'Stand Alone Valuation'!#REF!</definedName>
  </definedNames>
  <calcPr fullCalcOnLoad="1"/>
</workbook>
</file>

<file path=xl/sharedStrings.xml><?xml version="1.0" encoding="utf-8"?>
<sst xmlns="http://schemas.openxmlformats.org/spreadsheetml/2006/main" count="203" uniqueCount="153">
  <si>
    <t xml:space="preserve">  Income Statement Forecast</t>
  </si>
  <si>
    <t>Inputs</t>
  </si>
  <si>
    <t>Value</t>
  </si>
  <si>
    <t>Source, Definition or Comment</t>
  </si>
  <si>
    <t>Long Term Debt - (Cash + Short Term Investments)</t>
  </si>
  <si>
    <t>Equity Beta</t>
  </si>
  <si>
    <t>Correlation of Stock with Market (Beta at current leverage (BCL))</t>
  </si>
  <si>
    <t>30 year Treasury Bond</t>
  </si>
  <si>
    <t>Assumed (Growth Rate Used in Terminal Value)</t>
  </si>
  <si>
    <t>Target Debt Ratio</t>
  </si>
  <si>
    <t>Assumed (ranges from 5-8 percent for major developed countries)</t>
  </si>
  <si>
    <t>Goodwill</t>
  </si>
  <si>
    <t>Calculated from above assumptions.  Key to Purchase Accounting</t>
  </si>
  <si>
    <t>Goal -- offer price that is less the present discounted value</t>
  </si>
  <si>
    <t>Depreciation</t>
  </si>
  <si>
    <t xml:space="preserve">Amortization </t>
  </si>
  <si>
    <t>Taxes</t>
  </si>
  <si>
    <t>Net Income</t>
  </si>
  <si>
    <t>APV</t>
  </si>
  <si>
    <t>WACC</t>
  </si>
  <si>
    <t xml:space="preserve">AA Long-Term Debt </t>
  </si>
  <si>
    <t>Other Non-recurring cost</t>
  </si>
  <si>
    <t>Price per Share</t>
  </si>
  <si>
    <t xml:space="preserve">Sales  </t>
  </si>
  <si>
    <t>Cost of Goods Sold</t>
  </si>
  <si>
    <t>SG &amp; A</t>
  </si>
  <si>
    <t>Extra Cost Slot 1</t>
  </si>
  <si>
    <t>Extra Cost Slot 2</t>
  </si>
  <si>
    <t>Premium Paid %</t>
  </si>
  <si>
    <t xml:space="preserve">   and is accretive and meets  ROI and ROE Criteria</t>
  </si>
  <si>
    <t>Debt/(Debt+Equity) Assumed (changes may impact AA rating)</t>
  </si>
  <si>
    <t># of shares (millions)</t>
  </si>
  <si>
    <t>Book Value of Equity (millions)</t>
  </si>
  <si>
    <t>Goodwill Amortization (Years)</t>
  </si>
  <si>
    <t>Book Value Net Debt (millions)</t>
  </si>
  <si>
    <r>
      <t>a</t>
    </r>
    <r>
      <rPr>
        <sz val="8"/>
        <rFont val="Arial"/>
        <family val="0"/>
      </rPr>
      <t>No synergy assumptions are made for Change in Net Working Capital.  If acquisition improves working capital management, dollar</t>
    </r>
  </si>
  <si>
    <t>value of improvements could be subtracted directly from change in net working capital for year it occurs and interest expense</t>
  </si>
  <si>
    <t xml:space="preserve">could be reduced to reflect the cash flow savings.  </t>
  </si>
  <si>
    <t>If both target and bidder recognize synergies from the acquisition, then either transfer all the synergies to the target for valuation</t>
  </si>
  <si>
    <t>purposes or value both companies combined</t>
  </si>
  <si>
    <t>Long-term T-Bond (%)</t>
  </si>
  <si>
    <t>Long-term Debt Rate (%)</t>
  </si>
  <si>
    <t>Long-term Growth (%)</t>
  </si>
  <si>
    <t>Market Risk Premium (%)</t>
  </si>
  <si>
    <t>Share Price ($)</t>
  </si>
  <si>
    <t>Price Paid (per share, $)</t>
  </si>
  <si>
    <t>Year to Year Growth %</t>
  </si>
  <si>
    <t xml:space="preserve">  Gross Profit</t>
  </si>
  <si>
    <t xml:space="preserve">  Operating Profit</t>
  </si>
  <si>
    <t xml:space="preserve">  EBITDA</t>
  </si>
  <si>
    <t xml:space="preserve">  EBIT </t>
  </si>
  <si>
    <t xml:space="preserve">  Tax Rate used</t>
  </si>
  <si>
    <t>Manual</t>
  </si>
  <si>
    <t xml:space="preserve">  EBT</t>
  </si>
  <si>
    <t>(Calc)</t>
  </si>
  <si>
    <t>Interest</t>
  </si>
  <si>
    <t>Resulting as % of sales</t>
  </si>
  <si>
    <t xml:space="preserve">  Free Cash Flow Calculations</t>
  </si>
  <si>
    <t>Long-term T-Bond (%) (rf)</t>
  </si>
  <si>
    <t xml:space="preserve">   Free Cash Flow (undiscounted)</t>
  </si>
  <si>
    <t>Note: Each of the "non-calc" line items can be modified in this section by expanding the outline.</t>
  </si>
  <si>
    <t>Note: Change in WCR and NetCapEx values can be modified in this section by expanding the outline.</t>
  </si>
  <si>
    <t xml:space="preserve">  Footnotes</t>
  </si>
  <si>
    <t xml:space="preserve">  Lookup Tables</t>
  </si>
  <si>
    <t xml:space="preserve">  Input Variable Explanations</t>
  </si>
  <si>
    <t>REFERENCE INFORMATION</t>
  </si>
  <si>
    <t xml:space="preserve">  Basic Inputs and Assumptions</t>
  </si>
  <si>
    <t>Note: see reference section for instructional notes.</t>
  </si>
  <si>
    <t>Share Price</t>
  </si>
  <si>
    <t>Price Paid (per share)</t>
  </si>
  <si>
    <t>Retained Earnings</t>
  </si>
  <si>
    <t>Dividend Options</t>
  </si>
  <si>
    <t>Percent of EAT</t>
  </si>
  <si>
    <t>Remainder</t>
  </si>
  <si>
    <t>Amount per Share</t>
  </si>
  <si>
    <t>Enter Total Dividends manually</t>
  </si>
  <si>
    <t>Enter dividends per share and calculate total dividends</t>
  </si>
  <si>
    <t>Enter % of EAT and calculate total dividends</t>
  </si>
  <si>
    <t>Enter amount to go into Retained Earnings and back-calculate total dividends</t>
  </si>
  <si>
    <t>Amount per share</t>
  </si>
  <si>
    <t># of Shares</t>
  </si>
  <si>
    <t>Total Dividends</t>
  </si>
  <si>
    <t>Percent of Net Income (EAT)</t>
  </si>
  <si>
    <t>Remainder after Retained Earnings</t>
  </si>
  <si>
    <t>Manual Retained Earnings</t>
  </si>
  <si>
    <t xml:space="preserve">  Rate of Return required to discount cash flows</t>
  </si>
  <si>
    <r>
      <t xml:space="preserve">  WACC = k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 xml:space="preserve">  x Equity/(Equity + Debt) + k</t>
    </r>
    <r>
      <rPr>
        <vertAlign val="subscript"/>
        <sz val="8"/>
        <rFont val="Arial"/>
        <family val="2"/>
      </rPr>
      <t>D</t>
    </r>
    <r>
      <rPr>
        <sz val="8"/>
        <rFont val="Arial"/>
        <family val="2"/>
      </rPr>
      <t xml:space="preserve"> x (1-Tax Rate) x Debt/(Equity + Debt)</t>
    </r>
  </si>
  <si>
    <r>
      <t>R</t>
    </r>
    <r>
      <rPr>
        <vertAlign val="subscript"/>
        <sz val="10"/>
        <rFont val="Arial"/>
        <family val="2"/>
      </rPr>
      <t>F</t>
    </r>
  </si>
  <si>
    <r>
      <t>k</t>
    </r>
    <r>
      <rPr>
        <vertAlign val="subscript"/>
        <sz val="10"/>
        <rFont val="Arial"/>
        <family val="2"/>
      </rPr>
      <t>D</t>
    </r>
  </si>
  <si>
    <t>G</t>
  </si>
  <si>
    <t>D/E</t>
  </si>
  <si>
    <t>Free Cash Flow from assets</t>
  </si>
  <si>
    <t xml:space="preserve">  Discounted Cash Flow Valuation w/ Terminal Value</t>
  </si>
  <si>
    <t>Less book value of debt</t>
  </si>
  <si>
    <t>DCF Value of Equity</t>
  </si>
  <si>
    <r>
      <t>β</t>
    </r>
    <r>
      <rPr>
        <vertAlign val="subscript"/>
        <sz val="10"/>
        <rFont val="Arial"/>
        <family val="2"/>
      </rPr>
      <t>E</t>
    </r>
  </si>
  <si>
    <r>
      <t xml:space="preserve">  k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 xml:space="preserve"> = R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 xml:space="preserve"> + R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 xml:space="preserve"> x β</t>
    </r>
  </si>
  <si>
    <r>
      <t>R</t>
    </r>
    <r>
      <rPr>
        <vertAlign val="subscript"/>
        <sz val="8"/>
        <rFont val="Arial"/>
        <family val="2"/>
      </rPr>
      <t>M</t>
    </r>
  </si>
  <si>
    <t>Market Value of Equity (millions)</t>
  </si>
  <si>
    <t>Debt to Equity Ratio</t>
  </si>
  <si>
    <t>Unlevered Beta</t>
  </si>
  <si>
    <r>
      <t>β</t>
    </r>
    <r>
      <rPr>
        <vertAlign val="subscript"/>
        <sz val="10"/>
        <rFont val="Arial"/>
        <family val="2"/>
      </rPr>
      <t>Unl</t>
    </r>
  </si>
  <si>
    <t>Target Levered Beta</t>
  </si>
  <si>
    <r>
      <t>β</t>
    </r>
    <r>
      <rPr>
        <vertAlign val="subscript"/>
        <sz val="10"/>
        <rFont val="Arial"/>
        <family val="2"/>
      </rPr>
      <t>TL</t>
    </r>
  </si>
  <si>
    <r>
      <t>τ</t>
    </r>
    <r>
      <rPr>
        <vertAlign val="subscript"/>
        <sz val="10"/>
        <rFont val="Times New Roman"/>
        <family val="1"/>
      </rPr>
      <t>c</t>
    </r>
  </si>
  <si>
    <t>(rue)</t>
  </si>
  <si>
    <t>(retl)</t>
  </si>
  <si>
    <t xml:space="preserve">  Target Proportion of Equity</t>
  </si>
  <si>
    <t xml:space="preserve">  Target Proportion of Debt</t>
  </si>
  <si>
    <t xml:space="preserve">  WACC = retl*E+rd*(1-tax)*D</t>
  </si>
  <si>
    <t>(WACC discount rate, target values for ratio)</t>
  </si>
  <si>
    <t>(WACC discount rate, not target values)</t>
  </si>
  <si>
    <t>Existing Proportion of Equity</t>
  </si>
  <si>
    <t>Existing Proportion of Debt</t>
  </si>
  <si>
    <t>Target Debt-to-Equity Ratio</t>
  </si>
  <si>
    <t>Other Provisions</t>
  </si>
  <si>
    <t>EBIT x (1- Tax Rate)</t>
  </si>
  <si>
    <t># of Shares (Millions)</t>
  </si>
  <si>
    <t>Value Levered</t>
  </si>
  <si>
    <t xml:space="preserve">  APV</t>
  </si>
  <si>
    <t xml:space="preserve">  WACC</t>
  </si>
  <si>
    <t>% of Value based on TV</t>
  </si>
  <si>
    <t xml:space="preserve">  Existing</t>
  </si>
  <si>
    <t xml:space="preserve">  Target</t>
  </si>
  <si>
    <t>Not used</t>
  </si>
  <si>
    <t xml:space="preserve">  APV, WACC, Scratch Pad</t>
  </si>
  <si>
    <t>Projected Growth of all reoccuring items</t>
  </si>
  <si>
    <t>Year column for computing Term. Value (0-9)</t>
  </si>
  <si>
    <t>Non-recurring cost (tax deductible)</t>
  </si>
  <si>
    <t>Change in Net Working Capital</t>
  </si>
  <si>
    <t>Capital Expenditures</t>
  </si>
  <si>
    <t>Defensive Acquisition Gain or Loss</t>
  </si>
  <si>
    <t>Actual Year -1 (e.g. 1999, 2000, 2001, …)</t>
  </si>
  <si>
    <t>Tax Rate (%)</t>
  </si>
  <si>
    <t>Terminal Growth Rate (%)</t>
  </si>
  <si>
    <t>Price per share (WACC) **************************</t>
  </si>
  <si>
    <t>Price per share (APV) ****************************</t>
  </si>
  <si>
    <t>Debt Tax shield (tax rate*net debt post acq.)</t>
  </si>
  <si>
    <t>Operating cost - revenue growth differential</t>
  </si>
  <si>
    <t>Dividends: work in progress not finished)</t>
  </si>
  <si>
    <t>Operating Cost - Revenue Growth Differential</t>
  </si>
  <si>
    <t>Allows cost to grow faster (+ value) or slower (- value) than revenue (e.g. a value of -1 means if revenue grows at 5 % cost grow at 4%)</t>
  </si>
  <si>
    <t>Variable</t>
  </si>
  <si>
    <t>Year after merger</t>
  </si>
  <si>
    <t>TOTAL</t>
  </si>
  <si>
    <t xml:space="preserve">8 TO 10 </t>
  </si>
  <si>
    <t>R&amp;D</t>
  </si>
  <si>
    <t>Synergy Gains by Variable and Year</t>
  </si>
  <si>
    <t>Past terminal year</t>
  </si>
  <si>
    <t>Total PDV Synergies Created</t>
  </si>
  <si>
    <t xml:space="preserve">Per Share </t>
  </si>
  <si>
    <t>Stand Alone and Acquisition Synergy Valuation for International Paper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</si>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</sst>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  <numFmt numFmtId="167" formatCode="_(&quot;$&quot;* #,##0_);_(&quot;$&quot;* \(#,##0\);_(&quot;$&quot;* &quot;-&quot;??_);_(@_)"/>
    <numFmt numFmtId="168" formatCode=".000"/>
    <numFmt numFmtId="169" formatCode="0.00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?_);_(@_)"/>
    <numFmt numFmtId="173" formatCode="_(* #,##0.000_);_(* \(#,##0.000\);_(* &quot;-&quot;??_);_(@_)"/>
    <numFmt numFmtId="174" formatCode="_(* #,##0.0000_);_(* \(#,##0.00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00000000%"/>
    <numFmt numFmtId="180" formatCode="_(* #,##0.00000_);_(* \(#,##0.00000\);_(* &quot;-&quot;??_);_(@_)"/>
    <numFmt numFmtId="181" formatCode="0.000000000000000%"/>
    <numFmt numFmtId="182" formatCode="0.000%"/>
    <numFmt numFmtId="183" formatCode="0.0000%"/>
    <numFmt numFmtId="184" formatCode="0.00000%"/>
    <numFmt numFmtId="185" formatCode="00000"/>
    <numFmt numFmtId="186" formatCode="[$-409]h:mm:ss\ AM/PM"/>
    <numFmt numFmtId="187" formatCode="[$-409]dddd\,\ mmmm\ dd\,\ yyyy"/>
  </numFmts>
  <fonts count="22">
    <font>
      <sz val="10"/>
      <name val="Arial"/>
      <family val="0"/>
    </font>
    <font>
      <sz val="10"/>
      <name val="MS Sans Serif"/>
      <family val="0"/>
    </font>
    <font>
      <sz val="10"/>
      <name val="Helv"/>
      <family val="0"/>
    </font>
    <font>
      <i/>
      <sz val="10"/>
      <name val="Arial"/>
      <family val="0"/>
    </font>
    <font>
      <sz val="12"/>
      <name val="Times New Roman"/>
      <family val="1"/>
    </font>
    <font>
      <b/>
      <i/>
      <sz val="16"/>
      <name val="Helv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2"/>
    </font>
    <font>
      <vertAlign val="superscript"/>
      <sz val="8"/>
      <name val="Arial"/>
      <family val="0"/>
    </font>
    <font>
      <i/>
      <sz val="8"/>
      <name val="Arial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8"/>
      <color indexed="8"/>
      <name val="Arial"/>
      <family val="2"/>
    </font>
    <font>
      <b/>
      <u val="single"/>
      <sz val="12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0"/>
    </font>
    <font>
      <b/>
      <sz val="9"/>
      <name val="Arial"/>
      <family val="2"/>
    </font>
    <font>
      <b/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3" fillId="0" borderId="1">
      <alignment/>
      <protection/>
    </xf>
    <xf numFmtId="44" fontId="4" fillId="0" borderId="0">
      <alignment horizontal="justify"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5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2" fontId="6" fillId="0" borderId="2">
      <alignment/>
      <protection/>
    </xf>
    <xf numFmtId="2" fontId="6" fillId="2" borderId="2">
      <alignment/>
      <protection/>
    </xf>
  </cellStyleXfs>
  <cellXfs count="223">
    <xf numFmtId="0" fontId="0" fillId="0" borderId="0" xfId="0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70" fontId="8" fillId="5" borderId="0" xfId="15" applyNumberFormat="1" applyFont="1" applyFill="1" applyBorder="1" applyAlignment="1" applyProtection="1">
      <alignment/>
      <protection locked="0"/>
    </xf>
    <xf numFmtId="10" fontId="8" fillId="5" borderId="0" xfId="30" applyNumberFormat="1" applyFont="1" applyFill="1" applyBorder="1" applyAlignment="1" applyProtection="1">
      <alignment/>
      <protection locked="0"/>
    </xf>
    <xf numFmtId="0" fontId="0" fillId="6" borderId="8" xfId="0" applyFill="1" applyBorder="1" applyAlignment="1">
      <alignment/>
    </xf>
    <xf numFmtId="170" fontId="7" fillId="6" borderId="0" xfId="15" applyNumberFormat="1" applyFont="1" applyFill="1" applyBorder="1" applyAlignment="1" applyProtection="1">
      <alignment horizontal="right"/>
      <protection locked="0"/>
    </xf>
    <xf numFmtId="0" fontId="8" fillId="6" borderId="9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1" xfId="0" applyFill="1" applyBorder="1" applyAlignment="1" applyProtection="1">
      <alignment/>
      <protection/>
    </xf>
    <xf numFmtId="0" fontId="0" fillId="6" borderId="3" xfId="0" applyFill="1" applyBorder="1" applyAlignment="1" applyProtection="1">
      <alignment/>
      <protection/>
    </xf>
    <xf numFmtId="0" fontId="8" fillId="6" borderId="0" xfId="0" applyFont="1" applyFill="1" applyBorder="1" applyAlignment="1" applyProtection="1">
      <alignment/>
      <protection/>
    </xf>
    <xf numFmtId="0" fontId="0" fillId="6" borderId="4" xfId="0" applyFill="1" applyBorder="1" applyAlignment="1" applyProtection="1">
      <alignment/>
      <protection/>
    </xf>
    <xf numFmtId="0" fontId="7" fillId="7" borderId="0" xfId="0" applyFont="1" applyFill="1" applyBorder="1" applyAlignment="1" applyProtection="1">
      <alignment horizontal="right"/>
      <protection/>
    </xf>
    <xf numFmtId="170" fontId="7" fillId="7" borderId="0" xfId="15" applyNumberFormat="1" applyFont="1" applyFill="1" applyBorder="1" applyAlignment="1" applyProtection="1">
      <alignment/>
      <protection/>
    </xf>
    <xf numFmtId="0" fontId="7" fillId="6" borderId="3" xfId="0" applyFont="1" applyFill="1" applyBorder="1" applyAlignment="1" applyProtection="1">
      <alignment/>
      <protection/>
    </xf>
    <xf numFmtId="0" fontId="7" fillId="6" borderId="0" xfId="0" applyFont="1" applyFill="1" applyBorder="1" applyAlignment="1" applyProtection="1">
      <alignment horizontal="right"/>
      <protection/>
    </xf>
    <xf numFmtId="10" fontId="7" fillId="6" borderId="0" xfId="30" applyNumberFormat="1" applyFont="1" applyFill="1" applyBorder="1" applyAlignment="1" applyProtection="1">
      <alignment/>
      <protection/>
    </xf>
    <xf numFmtId="170" fontId="7" fillId="6" borderId="0" xfId="15" applyNumberFormat="1" applyFont="1" applyFill="1" applyBorder="1" applyAlignment="1" applyProtection="1">
      <alignment/>
      <protection/>
    </xf>
    <xf numFmtId="166" fontId="8" fillId="6" borderId="0" xfId="0" applyNumberFormat="1" applyFont="1" applyFill="1" applyBorder="1" applyAlignment="1" applyProtection="1">
      <alignment/>
      <protection/>
    </xf>
    <xf numFmtId="170" fontId="8" fillId="7" borderId="0" xfId="15" applyNumberFormat="1" applyFont="1" applyFill="1" applyBorder="1" applyAlignment="1" applyProtection="1">
      <alignment/>
      <protection/>
    </xf>
    <xf numFmtId="0" fontId="7" fillId="6" borderId="0" xfId="0" applyFont="1" applyFill="1" applyBorder="1" applyAlignment="1" applyProtection="1">
      <alignment/>
      <protection/>
    </xf>
    <xf numFmtId="10" fontId="7" fillId="7" borderId="0" xfId="30" applyNumberFormat="1" applyFont="1" applyFill="1" applyBorder="1" applyAlignment="1" applyProtection="1">
      <alignment/>
      <protection/>
    </xf>
    <xf numFmtId="0" fontId="7" fillId="6" borderId="4" xfId="0" applyFont="1" applyFill="1" applyBorder="1" applyAlignment="1" applyProtection="1">
      <alignment/>
      <protection/>
    </xf>
    <xf numFmtId="0" fontId="7" fillId="6" borderId="5" xfId="0" applyFont="1" applyFill="1" applyBorder="1" applyAlignment="1" applyProtection="1">
      <alignment/>
      <protection/>
    </xf>
    <xf numFmtId="170" fontId="7" fillId="6" borderId="6" xfId="0" applyNumberFormat="1" applyFont="1" applyFill="1" applyBorder="1" applyAlignment="1" applyProtection="1">
      <alignment/>
      <protection/>
    </xf>
    <xf numFmtId="0" fontId="7" fillId="6" borderId="7" xfId="0" applyFont="1" applyFill="1" applyBorder="1" applyAlignment="1" applyProtection="1">
      <alignment/>
      <protection/>
    </xf>
    <xf numFmtId="0" fontId="11" fillId="6" borderId="6" xfId="0" applyFont="1" applyFill="1" applyBorder="1" applyAlignment="1" applyProtection="1">
      <alignment/>
      <protection/>
    </xf>
    <xf numFmtId="0" fontId="11" fillId="8" borderId="6" xfId="0" applyFont="1" applyFill="1" applyBorder="1" applyAlignment="1" applyProtection="1">
      <alignment/>
      <protection/>
    </xf>
    <xf numFmtId="0" fontId="11" fillId="6" borderId="12" xfId="0" applyFont="1" applyFill="1" applyBorder="1" applyAlignment="1">
      <alignment horizontal="right"/>
    </xf>
    <xf numFmtId="0" fontId="7" fillId="6" borderId="13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left"/>
    </xf>
    <xf numFmtId="0" fontId="7" fillId="6" borderId="15" xfId="0" applyFont="1" applyFill="1" applyBorder="1" applyAlignment="1">
      <alignment horizontal="left"/>
    </xf>
    <xf numFmtId="170" fontId="7" fillId="6" borderId="0" xfId="15" applyNumberFormat="1" applyFont="1" applyFill="1" applyBorder="1" applyAlignment="1" applyProtection="1">
      <alignment/>
      <protection/>
    </xf>
    <xf numFmtId="170" fontId="7" fillId="7" borderId="0" xfId="15" applyNumberFormat="1" applyFont="1" applyFill="1" applyBorder="1" applyAlignment="1" applyProtection="1">
      <alignment/>
      <protection/>
    </xf>
    <xf numFmtId="170" fontId="7" fillId="6" borderId="16" xfId="15" applyNumberFormat="1" applyFont="1" applyFill="1" applyBorder="1" applyAlignment="1" applyProtection="1">
      <alignment/>
      <protection/>
    </xf>
    <xf numFmtId="170" fontId="7" fillId="6" borderId="16" xfId="0" applyNumberFormat="1" applyFont="1" applyFill="1" applyBorder="1" applyAlignment="1" applyProtection="1">
      <alignment/>
      <protection/>
    </xf>
    <xf numFmtId="0" fontId="8" fillId="8" borderId="12" xfId="0" applyFont="1" applyFill="1" applyBorder="1" applyAlignment="1" applyProtection="1">
      <alignment/>
      <protection/>
    </xf>
    <xf numFmtId="0" fontId="11" fillId="8" borderId="12" xfId="0" applyNumberFormat="1" applyFont="1" applyFill="1" applyBorder="1" applyAlignment="1" applyProtection="1">
      <alignment horizontal="center"/>
      <protection/>
    </xf>
    <xf numFmtId="0" fontId="7" fillId="8" borderId="8" xfId="0" applyFont="1" applyFill="1" applyBorder="1" applyAlignment="1" applyProtection="1">
      <alignment/>
      <protection/>
    </xf>
    <xf numFmtId="0" fontId="8" fillId="8" borderId="9" xfId="0" applyFont="1" applyFill="1" applyBorder="1" applyAlignment="1" applyProtection="1">
      <alignment/>
      <protection/>
    </xf>
    <xf numFmtId="0" fontId="8" fillId="8" borderId="10" xfId="0" applyFont="1" applyFill="1" applyBorder="1" applyAlignment="1" applyProtection="1">
      <alignment/>
      <protection/>
    </xf>
    <xf numFmtId="0" fontId="8" fillId="8" borderId="10" xfId="0" applyNumberFormat="1" applyFont="1" applyFill="1" applyBorder="1" applyAlignment="1" applyProtection="1">
      <alignment horizontal="center"/>
      <protection/>
    </xf>
    <xf numFmtId="0" fontId="7" fillId="8" borderId="11" xfId="0" applyFont="1" applyFill="1" applyBorder="1" applyAlignment="1" applyProtection="1">
      <alignment/>
      <protection/>
    </xf>
    <xf numFmtId="0" fontId="7" fillId="8" borderId="3" xfId="0" applyFont="1" applyFill="1" applyBorder="1" applyAlignment="1" applyProtection="1">
      <alignment/>
      <protection/>
    </xf>
    <xf numFmtId="0" fontId="8" fillId="8" borderId="0" xfId="0" applyFont="1" applyFill="1" applyBorder="1" applyAlignment="1" applyProtection="1">
      <alignment/>
      <protection/>
    </xf>
    <xf numFmtId="170" fontId="7" fillId="8" borderId="0" xfId="15" applyNumberFormat="1" applyFont="1" applyFill="1" applyBorder="1" applyAlignment="1" applyProtection="1">
      <alignment/>
      <protection/>
    </xf>
    <xf numFmtId="0" fontId="7" fillId="8" borderId="4" xfId="0" applyFont="1" applyFill="1" applyBorder="1" applyAlignment="1" applyProtection="1">
      <alignment/>
      <protection/>
    </xf>
    <xf numFmtId="0" fontId="0" fillId="8" borderId="3" xfId="0" applyFill="1" applyBorder="1" applyAlignment="1" applyProtection="1">
      <alignment/>
      <protection/>
    </xf>
    <xf numFmtId="0" fontId="0" fillId="8" borderId="4" xfId="0" applyFill="1" applyBorder="1" applyAlignment="1" applyProtection="1">
      <alignment/>
      <protection/>
    </xf>
    <xf numFmtId="166" fontId="7" fillId="8" borderId="0" xfId="0" applyNumberFormat="1" applyFont="1" applyFill="1" applyBorder="1" applyAlignment="1" applyProtection="1">
      <alignment/>
      <protection/>
    </xf>
    <xf numFmtId="0" fontId="7" fillId="8" borderId="5" xfId="0" applyFont="1" applyFill="1" applyBorder="1" applyAlignment="1" applyProtection="1">
      <alignment/>
      <protection/>
    </xf>
    <xf numFmtId="170" fontId="7" fillId="8" borderId="6" xfId="15" applyNumberFormat="1" applyFont="1" applyFill="1" applyBorder="1" applyAlignment="1" applyProtection="1">
      <alignment/>
      <protection/>
    </xf>
    <xf numFmtId="0" fontId="7" fillId="8" borderId="7" xfId="0" applyFont="1" applyFill="1" applyBorder="1" applyAlignment="1" applyProtection="1">
      <alignment/>
      <protection/>
    </xf>
    <xf numFmtId="0" fontId="9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2" fontId="7" fillId="3" borderId="0" xfId="30" applyNumberFormat="1" applyFont="1" applyFill="1" applyBorder="1" applyAlignment="1">
      <alignment horizontal="left"/>
    </xf>
    <xf numFmtId="0" fontId="0" fillId="5" borderId="3" xfId="0" applyFill="1" applyBorder="1" applyAlignment="1">
      <alignment/>
    </xf>
    <xf numFmtId="0" fontId="0" fillId="5" borderId="0" xfId="0" applyFill="1" applyBorder="1" applyAlignment="1">
      <alignment/>
    </xf>
    <xf numFmtId="0" fontId="8" fillId="5" borderId="0" xfId="0" applyFont="1" applyFill="1" applyBorder="1" applyAlignment="1">
      <alignment/>
    </xf>
    <xf numFmtId="0" fontId="0" fillId="5" borderId="4" xfId="0" applyFill="1" applyBorder="1" applyAlignment="1">
      <alignment/>
    </xf>
    <xf numFmtId="0" fontId="7" fillId="5" borderId="0" xfId="0" applyFont="1" applyFill="1" applyBorder="1" applyAlignment="1">
      <alignment/>
    </xf>
    <xf numFmtId="0" fontId="7" fillId="5" borderId="0" xfId="0" applyFont="1" applyFill="1" applyBorder="1" applyAlignment="1">
      <alignment horizontal="left"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8" fillId="3" borderId="17" xfId="0" applyFont="1" applyFill="1" applyBorder="1" applyAlignment="1">
      <alignment/>
    </xf>
    <xf numFmtId="166" fontId="7" fillId="3" borderId="6" xfId="0" applyNumberFormat="1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8" fillId="6" borderId="20" xfId="0" applyFont="1" applyFill="1" applyBorder="1" applyAlignment="1">
      <alignment/>
    </xf>
    <xf numFmtId="0" fontId="8" fillId="8" borderId="20" xfId="0" applyFont="1" applyFill="1" applyBorder="1" applyAlignment="1" applyProtection="1">
      <alignment/>
      <protection/>
    </xf>
    <xf numFmtId="170" fontId="7" fillId="6" borderId="0" xfId="15" applyNumberFormat="1" applyFont="1" applyFill="1" applyBorder="1" applyAlignment="1" applyProtection="1" quotePrefix="1">
      <alignment/>
      <protection/>
    </xf>
    <xf numFmtId="0" fontId="7" fillId="6" borderId="9" xfId="0" applyFont="1" applyFill="1" applyBorder="1" applyAlignment="1" applyProtection="1">
      <alignment/>
      <protection/>
    </xf>
    <xf numFmtId="0" fontId="7" fillId="6" borderId="10" xfId="0" applyFont="1" applyFill="1" applyBorder="1" applyAlignment="1" applyProtection="1">
      <alignment horizontal="right"/>
      <protection/>
    </xf>
    <xf numFmtId="10" fontId="7" fillId="6" borderId="10" xfId="30" applyNumberFormat="1" applyFont="1" applyFill="1" applyBorder="1" applyAlignment="1" applyProtection="1">
      <alignment/>
      <protection/>
    </xf>
    <xf numFmtId="0" fontId="8" fillId="6" borderId="10" xfId="0" applyFont="1" applyFill="1" applyBorder="1" applyAlignment="1">
      <alignment horizontal="center"/>
    </xf>
    <xf numFmtId="0" fontId="8" fillId="5" borderId="17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166" fontId="10" fillId="5" borderId="0" xfId="0" applyNumberFormat="1" applyFont="1" applyFill="1" applyBorder="1" applyAlignment="1">
      <alignment/>
    </xf>
    <xf numFmtId="166" fontId="10" fillId="5" borderId="6" xfId="0" applyNumberFormat="1" applyFont="1" applyFill="1" applyBorder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7" fillId="4" borderId="12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43" fontId="7" fillId="4" borderId="12" xfId="0" applyNumberFormat="1" applyFont="1" applyFill="1" applyBorder="1" applyAlignment="1">
      <alignment/>
    </xf>
    <xf numFmtId="0" fontId="7" fillId="4" borderId="0" xfId="0" applyFont="1" applyFill="1" applyBorder="1" applyAlignment="1" applyProtection="1">
      <alignment/>
      <protection/>
    </xf>
    <xf numFmtId="0" fontId="11" fillId="4" borderId="0" xfId="0" applyFont="1" applyFill="1" applyBorder="1" applyAlignment="1" applyProtection="1">
      <alignment/>
      <protection/>
    </xf>
    <xf numFmtId="170" fontId="7" fillId="4" borderId="0" xfId="15" applyNumberFormat="1" applyFont="1" applyFill="1" applyBorder="1" applyAlignment="1" applyProtection="1">
      <alignment/>
      <protection/>
    </xf>
    <xf numFmtId="0" fontId="11" fillId="7" borderId="12" xfId="0" applyFont="1" applyFill="1" applyBorder="1" applyAlignment="1" applyProtection="1">
      <alignment/>
      <protection/>
    </xf>
    <xf numFmtId="0" fontId="7" fillId="7" borderId="8" xfId="0" applyFont="1" applyFill="1" applyBorder="1" applyAlignment="1" applyProtection="1">
      <alignment/>
      <protection/>
    </xf>
    <xf numFmtId="0" fontId="7" fillId="7" borderId="3" xfId="0" applyFont="1" applyFill="1" applyBorder="1" applyAlignment="1" applyProtection="1">
      <alignment/>
      <protection/>
    </xf>
    <xf numFmtId="0" fontId="11" fillId="7" borderId="0" xfId="0" applyFont="1" applyFill="1" applyBorder="1" applyAlignment="1" applyProtection="1">
      <alignment/>
      <protection/>
    </xf>
    <xf numFmtId="0" fontId="7" fillId="7" borderId="4" xfId="0" applyFont="1" applyFill="1" applyBorder="1" applyAlignment="1" applyProtection="1">
      <alignment/>
      <protection/>
    </xf>
    <xf numFmtId="0" fontId="7" fillId="7" borderId="5" xfId="0" applyFont="1" applyFill="1" applyBorder="1" applyAlignment="1" applyProtection="1">
      <alignment/>
      <protection/>
    </xf>
    <xf numFmtId="0" fontId="11" fillId="7" borderId="6" xfId="0" applyFont="1" applyFill="1" applyBorder="1" applyAlignment="1" applyProtection="1">
      <alignment/>
      <protection/>
    </xf>
    <xf numFmtId="170" fontId="7" fillId="7" borderId="6" xfId="15" applyNumberFormat="1" applyFont="1" applyFill="1" applyBorder="1" applyAlignment="1" applyProtection="1">
      <alignment/>
      <protection/>
    </xf>
    <xf numFmtId="0" fontId="7" fillId="7" borderId="7" xfId="0" applyFont="1" applyFill="1" applyBorder="1" applyAlignment="1" applyProtection="1">
      <alignment/>
      <protection/>
    </xf>
    <xf numFmtId="0" fontId="8" fillId="7" borderId="20" xfId="0" applyFont="1" applyFill="1" applyBorder="1" applyAlignment="1" applyProtection="1">
      <alignment/>
      <protection/>
    </xf>
    <xf numFmtId="0" fontId="8" fillId="7" borderId="9" xfId="0" applyFont="1" applyFill="1" applyBorder="1" applyAlignment="1" applyProtection="1">
      <alignment/>
      <protection/>
    </xf>
    <xf numFmtId="0" fontId="8" fillId="7" borderId="10" xfId="0" applyFont="1" applyFill="1" applyBorder="1" applyAlignment="1" applyProtection="1">
      <alignment/>
      <protection/>
    </xf>
    <xf numFmtId="0" fontId="8" fillId="7" borderId="10" xfId="0" applyFont="1" applyFill="1" applyBorder="1" applyAlignment="1" applyProtection="1">
      <alignment horizontal="center"/>
      <protection/>
    </xf>
    <xf numFmtId="0" fontId="0" fillId="7" borderId="11" xfId="0" applyFill="1" applyBorder="1" applyAlignment="1" applyProtection="1">
      <alignment/>
      <protection/>
    </xf>
    <xf numFmtId="0" fontId="7" fillId="7" borderId="0" xfId="0" applyFont="1" applyFill="1" applyBorder="1" applyAlignment="1" applyProtection="1">
      <alignment/>
      <protection/>
    </xf>
    <xf numFmtId="0" fontId="8" fillId="7" borderId="12" xfId="0" applyFont="1" applyFill="1" applyBorder="1" applyAlignment="1" applyProtection="1">
      <alignment horizontal="center"/>
      <protection/>
    </xf>
    <xf numFmtId="170" fontId="7" fillId="7" borderId="10" xfId="15" applyNumberFormat="1" applyFont="1" applyFill="1" applyBorder="1" applyAlignment="1" applyProtection="1">
      <alignment/>
      <protection/>
    </xf>
    <xf numFmtId="170" fontId="8" fillId="5" borderId="10" xfId="15" applyNumberFormat="1" applyFont="1" applyFill="1" applyBorder="1" applyAlignment="1" applyProtection="1">
      <alignment/>
      <protection locked="0"/>
    </xf>
    <xf numFmtId="0" fontId="11" fillId="6" borderId="12" xfId="0" applyNumberFormat="1" applyFont="1" applyFill="1" applyBorder="1" applyAlignment="1" applyProtection="1">
      <alignment horizontal="center"/>
      <protection/>
    </xf>
    <xf numFmtId="0" fontId="8" fillId="7" borderId="3" xfId="0" applyFont="1" applyFill="1" applyBorder="1" applyAlignment="1" applyProtection="1">
      <alignment/>
      <protection/>
    </xf>
    <xf numFmtId="170" fontId="7" fillId="7" borderId="10" xfId="15" applyNumberFormat="1" applyFont="1" applyFill="1" applyBorder="1" applyAlignment="1" applyProtection="1">
      <alignment/>
      <protection/>
    </xf>
    <xf numFmtId="0" fontId="7" fillId="9" borderId="20" xfId="0" applyFont="1" applyFill="1" applyBorder="1" applyAlignment="1">
      <alignment/>
    </xf>
    <xf numFmtId="0" fontId="7" fillId="9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8" fillId="9" borderId="9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8" fillId="9" borderId="3" xfId="0" applyFont="1" applyFill="1" applyBorder="1" applyAlignment="1" quotePrefix="1">
      <alignment/>
    </xf>
    <xf numFmtId="0" fontId="7" fillId="9" borderId="3" xfId="0" applyFont="1" applyFill="1" applyBorder="1" applyAlignment="1">
      <alignment/>
    </xf>
    <xf numFmtId="0" fontId="7" fillId="9" borderId="0" xfId="0" applyFont="1" applyFill="1" applyBorder="1" applyAlignment="1" quotePrefix="1">
      <alignment horizontal="right"/>
    </xf>
    <xf numFmtId="10" fontId="8" fillId="9" borderId="0" xfId="30" applyNumberFormat="1" applyFont="1" applyFill="1" applyBorder="1" applyAlignment="1" quotePrefix="1">
      <alignment/>
    </xf>
    <xf numFmtId="0" fontId="7" fillId="9" borderId="0" xfId="0" applyFont="1" applyFill="1" applyBorder="1" applyAlignment="1">
      <alignment horizontal="right"/>
    </xf>
    <xf numFmtId="0" fontId="0" fillId="9" borderId="0" xfId="0" applyFill="1" applyAlignment="1">
      <alignment/>
    </xf>
    <xf numFmtId="10" fontId="7" fillId="9" borderId="0" xfId="30" applyNumberFormat="1" applyFont="1" applyFill="1" applyBorder="1" applyAlignment="1" quotePrefix="1">
      <alignment horizontal="right"/>
    </xf>
    <xf numFmtId="0" fontId="8" fillId="9" borderId="21" xfId="0" applyFont="1" applyFill="1" applyBorder="1" applyAlignment="1">
      <alignment/>
    </xf>
    <xf numFmtId="0" fontId="0" fillId="9" borderId="16" xfId="0" applyFill="1" applyBorder="1" applyAlignment="1">
      <alignment/>
    </xf>
    <xf numFmtId="0" fontId="0" fillId="9" borderId="0" xfId="0" applyFill="1" applyBorder="1" applyAlignment="1">
      <alignment/>
    </xf>
    <xf numFmtId="10" fontId="8" fillId="9" borderId="0" xfId="30" applyNumberFormat="1" applyFont="1" applyFill="1" applyBorder="1" applyAlignment="1">
      <alignment/>
    </xf>
    <xf numFmtId="43" fontId="7" fillId="9" borderId="0" xfId="0" applyNumberFormat="1" applyFont="1" applyFill="1" applyBorder="1" applyAlignment="1" quotePrefix="1">
      <alignment/>
    </xf>
    <xf numFmtId="0" fontId="7" fillId="9" borderId="9" xfId="0" applyFont="1" applyFill="1" applyBorder="1" applyAlignment="1">
      <alignment/>
    </xf>
    <xf numFmtId="0" fontId="0" fillId="9" borderId="10" xfId="0" applyFill="1" applyBorder="1" applyAlignment="1">
      <alignment/>
    </xf>
    <xf numFmtId="0" fontId="7" fillId="9" borderId="10" xfId="0" applyFont="1" applyFill="1" applyBorder="1" applyAlignment="1">
      <alignment horizontal="right"/>
    </xf>
    <xf numFmtId="10" fontId="8" fillId="9" borderId="10" xfId="30" applyNumberFormat="1" applyFont="1" applyFill="1" applyBorder="1" applyAlignment="1" quotePrefix="1">
      <alignment/>
    </xf>
    <xf numFmtId="0" fontId="7" fillId="9" borderId="5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170" fontId="16" fillId="5" borderId="2" xfId="15" applyNumberFormat="1" applyFont="1" applyFill="1" applyBorder="1" applyAlignment="1" applyProtection="1">
      <alignment/>
      <protection/>
    </xf>
    <xf numFmtId="170" fontId="7" fillId="5" borderId="2" xfId="15" applyNumberFormat="1" applyFont="1" applyFill="1" applyBorder="1" applyAlignment="1" applyProtection="1">
      <alignment/>
      <protection/>
    </xf>
    <xf numFmtId="0" fontId="8" fillId="6" borderId="0" xfId="0" applyFont="1" applyFill="1" applyBorder="1" applyAlignment="1" applyProtection="1">
      <alignment horizontal="left"/>
      <protection/>
    </xf>
    <xf numFmtId="170" fontId="8" fillId="8" borderId="10" xfId="15" applyNumberFormat="1" applyFont="1" applyFill="1" applyBorder="1" applyAlignment="1" applyProtection="1">
      <alignment/>
      <protection locked="0"/>
    </xf>
    <xf numFmtId="0" fontId="0" fillId="9" borderId="8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4" xfId="0" applyFill="1" applyBorder="1" applyAlignment="1">
      <alignment/>
    </xf>
    <xf numFmtId="0" fontId="0" fillId="9" borderId="7" xfId="0" applyFill="1" applyBorder="1" applyAlignment="1">
      <alignment/>
    </xf>
    <xf numFmtId="0" fontId="7" fillId="9" borderId="0" xfId="0" applyFont="1" applyFill="1" applyAlignment="1">
      <alignment/>
    </xf>
    <xf numFmtId="0" fontId="8" fillId="9" borderId="0" xfId="0" applyFont="1" applyFill="1" applyBorder="1" applyAlignment="1">
      <alignment/>
    </xf>
    <xf numFmtId="0" fontId="8" fillId="9" borderId="0" xfId="0" applyFont="1" applyFill="1" applyAlignment="1">
      <alignment/>
    </xf>
    <xf numFmtId="0" fontId="8" fillId="9" borderId="4" xfId="0" applyFont="1" applyFill="1" applyBorder="1" applyAlignment="1">
      <alignment/>
    </xf>
    <xf numFmtId="16" fontId="8" fillId="9" borderId="0" xfId="0" applyNumberFormat="1" applyFont="1" applyFill="1" applyBorder="1" applyAlignment="1">
      <alignment horizontal="center"/>
    </xf>
    <xf numFmtId="170" fontId="0" fillId="9" borderId="0" xfId="0" applyNumberFormat="1" applyFill="1" applyAlignment="1">
      <alignment/>
    </xf>
    <xf numFmtId="172" fontId="7" fillId="9" borderId="0" xfId="0" applyNumberFormat="1" applyFont="1" applyFill="1" applyBorder="1" applyAlignment="1">
      <alignment/>
    </xf>
    <xf numFmtId="0" fontId="7" fillId="9" borderId="3" xfId="0" applyFont="1" applyFill="1" applyBorder="1" applyAlignment="1">
      <alignment horizontal="left"/>
    </xf>
    <xf numFmtId="0" fontId="8" fillId="9" borderId="3" xfId="0" applyFont="1" applyFill="1" applyBorder="1" applyAlignment="1">
      <alignment/>
    </xf>
    <xf numFmtId="1" fontId="7" fillId="9" borderId="0" xfId="0" applyNumberFormat="1" applyFont="1" applyFill="1" applyBorder="1" applyAlignment="1" applyProtection="1">
      <alignment/>
      <protection locked="0"/>
    </xf>
    <xf numFmtId="170" fontId="7" fillId="9" borderId="0" xfId="0" applyNumberFormat="1" applyFont="1" applyFill="1" applyAlignment="1">
      <alignment/>
    </xf>
    <xf numFmtId="170" fontId="7" fillId="9" borderId="0" xfId="0" applyNumberFormat="1" applyFont="1" applyFill="1" applyAlignment="1">
      <alignment horizontal="right"/>
    </xf>
    <xf numFmtId="0" fontId="7" fillId="9" borderId="6" xfId="0" applyFont="1" applyFill="1" applyBorder="1" applyAlignment="1">
      <alignment horizontal="right"/>
    </xf>
    <xf numFmtId="170" fontId="7" fillId="9" borderId="6" xfId="0" applyNumberFormat="1" applyFont="1" applyFill="1" applyBorder="1" applyAlignment="1">
      <alignment/>
    </xf>
    <xf numFmtId="43" fontId="7" fillId="9" borderId="6" xfId="0" applyNumberFormat="1" applyFont="1" applyFill="1" applyBorder="1" applyAlignment="1">
      <alignment/>
    </xf>
    <xf numFmtId="43" fontId="7" fillId="9" borderId="0" xfId="0" applyNumberFormat="1" applyFont="1" applyFill="1" applyBorder="1" applyAlignment="1">
      <alignment/>
    </xf>
    <xf numFmtId="43" fontId="7" fillId="9" borderId="0" xfId="0" applyNumberFormat="1" applyFont="1" applyFill="1" applyBorder="1" applyAlignment="1">
      <alignment horizontal="right"/>
    </xf>
    <xf numFmtId="170" fontId="0" fillId="9" borderId="4" xfId="0" applyNumberFormat="1" applyFill="1" applyBorder="1" applyAlignment="1">
      <alignment/>
    </xf>
    <xf numFmtId="1" fontId="7" fillId="4" borderId="0" xfId="0" applyNumberFormat="1" applyFont="1" applyFill="1" applyBorder="1" applyAlignment="1" applyProtection="1">
      <alignment/>
      <protection locked="0"/>
    </xf>
    <xf numFmtId="0" fontId="17" fillId="4" borderId="0" xfId="0" applyFont="1" applyFill="1" applyAlignment="1">
      <alignment/>
    </xf>
    <xf numFmtId="10" fontId="18" fillId="5" borderId="0" xfId="30" applyNumberFormat="1" applyFont="1" applyFill="1" applyBorder="1" applyAlignment="1" applyProtection="1">
      <alignment/>
      <protection locked="0"/>
    </xf>
    <xf numFmtId="0" fontId="20" fillId="6" borderId="0" xfId="0" applyFont="1" applyFill="1" applyBorder="1" applyAlignment="1" applyProtection="1">
      <alignment/>
      <protection/>
    </xf>
    <xf numFmtId="0" fontId="0" fillId="6" borderId="20" xfId="0" applyFill="1" applyBorder="1" applyAlignment="1">
      <alignment/>
    </xf>
    <xf numFmtId="0" fontId="8" fillId="6" borderId="12" xfId="0" applyFont="1" applyFill="1" applyBorder="1" applyAlignment="1">
      <alignment/>
    </xf>
    <xf numFmtId="1" fontId="8" fillId="6" borderId="10" xfId="0" applyNumberFormat="1" applyFont="1" applyFill="1" applyBorder="1" applyAlignment="1">
      <alignment/>
    </xf>
    <xf numFmtId="0" fontId="0" fillId="6" borderId="3" xfId="0" applyFill="1" applyBorder="1" applyAlignment="1">
      <alignment/>
    </xf>
    <xf numFmtId="0" fontId="9" fillId="6" borderId="0" xfId="0" applyFont="1" applyFill="1" applyBorder="1" applyAlignment="1">
      <alignment/>
    </xf>
    <xf numFmtId="0" fontId="9" fillId="6" borderId="0" xfId="0" applyFont="1" applyFill="1" applyBorder="1" applyAlignment="1">
      <alignment horizontal="right"/>
    </xf>
    <xf numFmtId="0" fontId="0" fillId="6" borderId="4" xfId="0" applyFill="1" applyBorder="1" applyAlignment="1">
      <alignment/>
    </xf>
    <xf numFmtId="0" fontId="7" fillId="6" borderId="0" xfId="0" applyFont="1" applyFill="1" applyBorder="1" applyAlignment="1">
      <alignment/>
    </xf>
    <xf numFmtId="43" fontId="8" fillId="6" borderId="1" xfId="15" applyFont="1" applyFill="1" applyBorder="1" applyAlignment="1" applyProtection="1">
      <alignment/>
      <protection locked="0"/>
    </xf>
    <xf numFmtId="43" fontId="8" fillId="6" borderId="1" xfId="15" applyNumberFormat="1" applyFont="1" applyFill="1" applyBorder="1" applyAlignment="1" applyProtection="1">
      <alignment/>
      <protection locked="0"/>
    </xf>
    <xf numFmtId="2" fontId="7" fillId="6" borderId="0" xfId="30" applyNumberFormat="1" applyFont="1" applyFill="1" applyBorder="1" applyAlignment="1">
      <alignment/>
    </xf>
    <xf numFmtId="170" fontId="8" fillId="6" borderId="22" xfId="15" applyNumberFormat="1" applyFont="1" applyFill="1" applyBorder="1" applyAlignment="1" applyProtection="1">
      <alignment/>
      <protection/>
    </xf>
    <xf numFmtId="170" fontId="8" fillId="6" borderId="1" xfId="15" applyNumberFormat="1" applyFont="1" applyFill="1" applyBorder="1" applyAlignment="1" applyProtection="1">
      <alignment/>
      <protection locked="0"/>
    </xf>
    <xf numFmtId="43" fontId="8" fillId="6" borderId="16" xfId="15" applyFont="1" applyFill="1" applyBorder="1" applyAlignment="1" applyProtection="1">
      <alignment/>
      <protection/>
    </xf>
    <xf numFmtId="0" fontId="8" fillId="6" borderId="1" xfId="0" applyFont="1" applyFill="1" applyBorder="1" applyAlignment="1" applyProtection="1">
      <alignment/>
      <protection locked="0"/>
    </xf>
    <xf numFmtId="180" fontId="8" fillId="6" borderId="16" xfId="15" applyNumberFormat="1" applyFont="1" applyFill="1" applyBorder="1" applyAlignment="1" applyProtection="1">
      <alignment/>
      <protection/>
    </xf>
    <xf numFmtId="43" fontId="18" fillId="6" borderId="1" xfId="15" applyNumberFormat="1" applyFont="1" applyFill="1" applyBorder="1" applyAlignment="1" applyProtection="1">
      <alignment/>
      <protection locked="0"/>
    </xf>
    <xf numFmtId="0" fontId="3" fillId="6" borderId="4" xfId="0" applyFont="1" applyFill="1" applyBorder="1" applyAlignment="1">
      <alignment/>
    </xf>
    <xf numFmtId="43" fontId="8" fillId="6" borderId="10" xfId="15" applyFont="1" applyFill="1" applyBorder="1" applyAlignment="1" applyProtection="1">
      <alignment/>
      <protection/>
    </xf>
    <xf numFmtId="10" fontId="19" fillId="6" borderId="1" xfId="30" applyNumberFormat="1" applyFont="1" applyFill="1" applyBorder="1" applyAlignment="1" applyProtection="1">
      <alignment/>
      <protection locked="0"/>
    </xf>
    <xf numFmtId="0" fontId="14" fillId="6" borderId="23" xfId="0" applyFont="1" applyFill="1" applyBorder="1" applyAlignment="1">
      <alignment/>
    </xf>
    <xf numFmtId="10" fontId="8" fillId="6" borderId="1" xfId="0" applyNumberFormat="1" applyFont="1" applyFill="1" applyBorder="1" applyAlignment="1" applyProtection="1">
      <alignment/>
      <protection locked="0"/>
    </xf>
    <xf numFmtId="0" fontId="0" fillId="6" borderId="4" xfId="0" applyFont="1" applyFill="1" applyBorder="1" applyAlignment="1">
      <alignment/>
    </xf>
    <xf numFmtId="10" fontId="18" fillId="6" borderId="1" xfId="0" applyNumberFormat="1" applyFont="1" applyFill="1" applyBorder="1" applyAlignment="1" applyProtection="1">
      <alignment/>
      <protection locked="0"/>
    </xf>
    <xf numFmtId="10" fontId="18" fillId="6" borderId="13" xfId="0" applyNumberFormat="1" applyFont="1" applyFill="1" applyBorder="1" applyAlignment="1" applyProtection="1">
      <alignment/>
      <protection locked="0"/>
    </xf>
    <xf numFmtId="0" fontId="7" fillId="6" borderId="0" xfId="0" applyFont="1" applyFill="1" applyAlignment="1">
      <alignment/>
    </xf>
    <xf numFmtId="10" fontId="18" fillId="6" borderId="2" xfId="0" applyNumberFormat="1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18" fillId="6" borderId="15" xfId="0" applyFont="1" applyFill="1" applyBorder="1" applyAlignment="1" applyProtection="1">
      <alignment/>
      <protection locked="0"/>
    </xf>
    <xf numFmtId="43" fontId="8" fillId="6" borderId="0" xfId="15" applyFont="1" applyFill="1" applyBorder="1" applyAlignment="1">
      <alignment/>
    </xf>
    <xf numFmtId="43" fontId="21" fillId="6" borderId="1" xfId="15" applyFont="1" applyFill="1" applyBorder="1" applyAlignment="1" applyProtection="1">
      <alignment/>
      <protection locked="0"/>
    </xf>
    <xf numFmtId="0" fontId="7" fillId="6" borderId="4" xfId="0" applyFont="1" applyFill="1" applyBorder="1" applyAlignment="1">
      <alignment/>
    </xf>
    <xf numFmtId="10" fontId="7" fillId="6" borderId="0" xfId="0" applyNumberFormat="1" applyFont="1" applyFill="1" applyBorder="1" applyAlignment="1">
      <alignment/>
    </xf>
    <xf numFmtId="171" fontId="18" fillId="6" borderId="1" xfId="15" applyNumberFormat="1" applyFont="1" applyFill="1" applyBorder="1" applyAlignment="1" applyProtection="1">
      <alignment/>
      <protection locked="0"/>
    </xf>
    <xf numFmtId="170" fontId="7" fillId="6" borderId="0" xfId="15" applyNumberFormat="1" applyFont="1" applyFill="1" applyBorder="1" applyAlignment="1">
      <alignment/>
    </xf>
    <xf numFmtId="0" fontId="0" fillId="6" borderId="5" xfId="0" applyFill="1" applyBorder="1" applyAlignment="1">
      <alignment/>
    </xf>
    <xf numFmtId="0" fontId="11" fillId="6" borderId="6" xfId="0" applyFont="1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1" fontId="7" fillId="9" borderId="24" xfId="0" applyNumberFormat="1" applyFont="1" applyFill="1" applyBorder="1" applyAlignment="1" applyProtection="1">
      <alignment/>
      <protection locked="0"/>
    </xf>
  </cellXfs>
  <cellStyles count="19">
    <cellStyle name="Normal" xfId="0"/>
    <cellStyle name="Comma" xfId="15"/>
    <cellStyle name="Comma [0]" xfId="16"/>
    <cellStyle name="Comma0 - Style3" xfId="17"/>
    <cellStyle name="Comma1 - Style1" xfId="18"/>
    <cellStyle name="Curren - Style4" xfId="19"/>
    <cellStyle name="Currency" xfId="20"/>
    <cellStyle name="Currency [0]" xfId="21"/>
    <cellStyle name="Ligne" xfId="22"/>
    <cellStyle name="LISAM" xfId="23"/>
    <cellStyle name="Milliers [0]_1" xfId="24"/>
    <cellStyle name="Milliers_1" xfId="25"/>
    <cellStyle name="Monétaire [0]_1" xfId="26"/>
    <cellStyle name="Monétaire_1" xfId="27"/>
    <cellStyle name="Normal - Style1" xfId="28"/>
    <cellStyle name="Percen - Style2" xfId="29"/>
    <cellStyle name="Percent" xfId="30"/>
    <cellStyle name="Sous-Total" xfId="31"/>
    <cellStyle name="Total" xfId="32"/>
  </cellStyles>
  <dxfs count="1">
    <dxf>
      <font>
        <strike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outlinePr summaryBelow="0" summaryRight="0"/>
  </sheetPr>
  <dimension ref="A1:Q163"/>
  <sheetViews>
    <sheetView showGridLines="0" tabSelected="1" zoomScaleSheetLayoutView="80" workbookViewId="0" topLeftCell="A1">
      <selection activeCell="M21" sqref="M21"/>
    </sheetView>
  </sheetViews>
  <sheetFormatPr defaultColWidth="9.140625" defaultRowHeight="12.75" zeroHeight="1" outlineLevelRow="2"/>
  <cols>
    <col min="1" max="1" width="2.7109375" style="10" customWidth="1"/>
    <col min="2" max="2" width="5.7109375" style="0" customWidth="1"/>
    <col min="3" max="3" width="32.8515625" style="0" customWidth="1"/>
    <col min="4" max="4" width="10.28125" style="0" customWidth="1"/>
    <col min="5" max="5" width="10.7109375" style="0" customWidth="1"/>
    <col min="6" max="6" width="16.28125" style="0" customWidth="1"/>
    <col min="7" max="15" width="10.7109375" style="0" customWidth="1"/>
    <col min="16" max="16" width="10.140625" style="0" customWidth="1"/>
    <col min="17" max="17" width="2.7109375" style="0" customWidth="1"/>
    <col min="18" max="18" width="9.00390625" style="0" hidden="1" customWidth="1"/>
    <col min="19" max="16384" width="0" style="0" hidden="1" customWidth="1"/>
  </cols>
  <sheetData>
    <row r="1" spans="1:17" ht="15.75">
      <c r="A1" s="11"/>
      <c r="B1" s="12"/>
      <c r="C1" s="12"/>
      <c r="D1" s="180" t="s">
        <v>151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>
      <c r="A2" s="11"/>
      <c r="B2" s="12"/>
      <c r="C2" s="12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3.5" thickBot="1">
      <c r="A3" s="96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ht="12.75">
      <c r="A4" s="96"/>
      <c r="B4" s="183"/>
      <c r="C4" s="184"/>
      <c r="D4" s="184"/>
      <c r="E4" s="15"/>
      <c r="F4" s="127"/>
      <c r="G4" s="128"/>
      <c r="H4" s="128"/>
      <c r="I4" s="128"/>
      <c r="J4" s="129"/>
      <c r="K4" s="129"/>
      <c r="L4" s="129"/>
      <c r="M4" s="129"/>
      <c r="N4" s="129"/>
      <c r="O4" s="128"/>
      <c r="P4" s="157"/>
      <c r="Q4" s="98"/>
    </row>
    <row r="5" spans="1:17" ht="12.75">
      <c r="A5" s="96"/>
      <c r="B5" s="17" t="s">
        <v>66</v>
      </c>
      <c r="C5" s="18"/>
      <c r="D5" s="185"/>
      <c r="E5" s="19"/>
      <c r="F5" s="130" t="s">
        <v>125</v>
      </c>
      <c r="G5" s="131"/>
      <c r="H5" s="131"/>
      <c r="I5" s="131"/>
      <c r="J5" s="131"/>
      <c r="K5" s="131"/>
      <c r="L5" s="131"/>
      <c r="M5" s="131"/>
      <c r="N5" s="131"/>
      <c r="O5" s="131"/>
      <c r="P5" s="158"/>
      <c r="Q5" s="98"/>
    </row>
    <row r="6" spans="1:17" ht="12.75" outlineLevel="1">
      <c r="A6" s="96"/>
      <c r="B6" s="186"/>
      <c r="C6" s="187" t="s">
        <v>1</v>
      </c>
      <c r="D6" s="188" t="s">
        <v>2</v>
      </c>
      <c r="E6" s="189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59"/>
      <c r="Q6" s="98"/>
    </row>
    <row r="7" spans="1:17" ht="12.75" outlineLevel="1">
      <c r="A7" s="96"/>
      <c r="B7" s="186"/>
      <c r="C7" s="190" t="s">
        <v>68</v>
      </c>
      <c r="D7" s="191">
        <v>38.11</v>
      </c>
      <c r="E7" s="189"/>
      <c r="F7" s="134" t="s">
        <v>85</v>
      </c>
      <c r="G7" s="133"/>
      <c r="H7" s="133"/>
      <c r="I7" s="133"/>
      <c r="J7" s="133"/>
      <c r="K7" s="133"/>
      <c r="L7" s="133"/>
      <c r="M7" s="133"/>
      <c r="N7" s="133"/>
      <c r="O7" s="133"/>
      <c r="P7" s="159"/>
      <c r="Q7" s="98"/>
    </row>
    <row r="8" spans="1:17" ht="12.75" outlineLevel="1">
      <c r="A8" s="96"/>
      <c r="B8" s="186"/>
      <c r="C8" s="190" t="s">
        <v>31</v>
      </c>
      <c r="D8" s="192">
        <v>480</v>
      </c>
      <c r="E8" s="189"/>
      <c r="F8" s="135" t="s">
        <v>96</v>
      </c>
      <c r="G8" s="133"/>
      <c r="H8" s="136" t="str">
        <f>ROUND(D18,4)&amp;" + ("&amp;ROUND(D21,4)&amp;" x "&amp;ROUND(D14,4)&amp;")"</f>
        <v>0.0588 + (0.05 x 0.628)</v>
      </c>
      <c r="I8" s="137">
        <f>D18+(D21*D14)</f>
        <v>0.09019939655862955</v>
      </c>
      <c r="J8" s="138" t="s">
        <v>105</v>
      </c>
      <c r="K8" s="133" t="s">
        <v>18</v>
      </c>
      <c r="L8" s="133"/>
      <c r="M8" s="133"/>
      <c r="N8" s="133"/>
      <c r="O8" s="133"/>
      <c r="P8" s="159"/>
      <c r="Q8" s="98"/>
    </row>
    <row r="9" spans="1:17" ht="12.75" outlineLevel="1">
      <c r="A9" s="96"/>
      <c r="B9" s="186"/>
      <c r="C9" s="193" t="s">
        <v>98</v>
      </c>
      <c r="D9" s="194">
        <f>D7*D8</f>
        <v>18292.8</v>
      </c>
      <c r="E9" s="189"/>
      <c r="F9" s="135" t="s">
        <v>96</v>
      </c>
      <c r="G9" s="139"/>
      <c r="H9" s="140" t="str">
        <f>ROUND(D18,4)&amp;" + ("&amp;ROUND(D21,4)&amp;" x "&amp;ROUND(D16,4)&amp;")"</f>
        <v>0.0588 + (0.05 x 0.9015)</v>
      </c>
      <c r="I9" s="137">
        <f>D18+D16*D21</f>
        <v>0.10387383375991273</v>
      </c>
      <c r="J9" s="138" t="s">
        <v>106</v>
      </c>
      <c r="K9" s="133" t="s">
        <v>19</v>
      </c>
      <c r="L9" s="133"/>
      <c r="M9" s="133"/>
      <c r="N9" s="133"/>
      <c r="O9" s="131"/>
      <c r="P9" s="158"/>
      <c r="Q9" s="98"/>
    </row>
    <row r="10" spans="1:17" ht="12.75" outlineLevel="1">
      <c r="A10" s="96"/>
      <c r="B10" s="186"/>
      <c r="C10" s="193" t="s">
        <v>32</v>
      </c>
      <c r="D10" s="195">
        <v>10291</v>
      </c>
      <c r="E10" s="189"/>
      <c r="F10" s="141" t="s">
        <v>122</v>
      </c>
      <c r="G10" s="142"/>
      <c r="H10" s="142"/>
      <c r="I10" s="142"/>
      <c r="J10" s="142"/>
      <c r="K10" s="142"/>
      <c r="L10" s="142"/>
      <c r="M10" s="142"/>
      <c r="N10" s="142"/>
      <c r="O10" s="133"/>
      <c r="P10" s="159"/>
      <c r="Q10" s="98"/>
    </row>
    <row r="11" spans="1:17" ht="12.75" outlineLevel="1">
      <c r="A11" s="96"/>
      <c r="B11" s="186"/>
      <c r="C11" s="190" t="s">
        <v>34</v>
      </c>
      <c r="D11" s="195">
        <v>12190</v>
      </c>
      <c r="E11" s="189"/>
      <c r="F11" s="132"/>
      <c r="G11" s="143"/>
      <c r="H11" s="138" t="s">
        <v>112</v>
      </c>
      <c r="I11" s="144">
        <f>D9/(D9+D11)</f>
        <v>0.600102352802236</v>
      </c>
      <c r="J11" s="143"/>
      <c r="K11" s="143"/>
      <c r="L11" s="143"/>
      <c r="M11" s="143"/>
      <c r="N11" s="143"/>
      <c r="O11" s="133"/>
      <c r="P11" s="159"/>
      <c r="Q11" s="98"/>
    </row>
    <row r="12" spans="1:17" ht="12.75" outlineLevel="1">
      <c r="A12" s="96"/>
      <c r="B12" s="186"/>
      <c r="C12" s="190" t="s">
        <v>99</v>
      </c>
      <c r="D12" s="196">
        <f>D11/D9</f>
        <v>0.6663824018192951</v>
      </c>
      <c r="E12" s="189"/>
      <c r="F12" s="132"/>
      <c r="G12" s="143"/>
      <c r="H12" s="138" t="s">
        <v>113</v>
      </c>
      <c r="I12" s="144">
        <f>D11/(D9+D11)</f>
        <v>0.399897647197764</v>
      </c>
      <c r="J12" s="143"/>
      <c r="K12" s="143"/>
      <c r="L12" s="143"/>
      <c r="M12" s="143"/>
      <c r="N12" s="143"/>
      <c r="O12" s="133"/>
      <c r="P12" s="159"/>
      <c r="Q12" s="98"/>
    </row>
    <row r="13" spans="1:17" ht="15.75" outlineLevel="1">
      <c r="A13" s="96"/>
      <c r="B13" s="186"/>
      <c r="C13" s="190" t="s">
        <v>5</v>
      </c>
      <c r="D13" s="197">
        <v>0.9</v>
      </c>
      <c r="E13" s="189" t="s">
        <v>95</v>
      </c>
      <c r="F13" s="135" t="s">
        <v>86</v>
      </c>
      <c r="G13" s="143"/>
      <c r="H13" s="143"/>
      <c r="I13" s="143"/>
      <c r="J13" s="143"/>
      <c r="K13" s="143"/>
      <c r="L13" s="143"/>
      <c r="M13" s="143"/>
      <c r="N13" s="143"/>
      <c r="O13" s="133"/>
      <c r="P13" s="159"/>
      <c r="Q13" s="98"/>
    </row>
    <row r="14" spans="1:17" ht="15.75" outlineLevel="1">
      <c r="A14" s="96"/>
      <c r="B14" s="186"/>
      <c r="C14" s="190" t="s">
        <v>100</v>
      </c>
      <c r="D14" s="198">
        <f>D13/(1+(1-Tax_Rate)*D11/D9)</f>
        <v>0.6279879311725911</v>
      </c>
      <c r="E14" s="189" t="s">
        <v>101</v>
      </c>
      <c r="F14" s="132"/>
      <c r="G14" s="145" t="str">
        <f>ROUND(I9,4)&amp;" x ("&amp;$D$7&amp;" x "&amp;$D$8&amp;")/(("&amp;$D$7&amp;" x "&amp;$D$8&amp;")+"&amp;$D$11&amp;")+("&amp;D19&amp;" x (1-"&amp;ROUND(Tax_Rate,4)&amp;") x "&amp;D11&amp;"/("&amp;D7&amp;"+"&amp;D8&amp;"))"</f>
        <v>0.1039 x (38.11 x 480)/((38.11 x 480)+12190)+(0.0738 x (1-0.35) x 12190/(38.11+480))</v>
      </c>
      <c r="H14" s="143"/>
      <c r="I14" s="143"/>
      <c r="J14" s="143"/>
      <c r="K14" s="143"/>
      <c r="L14" s="143"/>
      <c r="M14" s="143"/>
      <c r="N14" s="143"/>
      <c r="O14" s="133"/>
      <c r="P14" s="159"/>
      <c r="Q14" s="98"/>
    </row>
    <row r="15" spans="1:17" ht="12.75" outlineLevel="1">
      <c r="A15" s="96"/>
      <c r="B15" s="186"/>
      <c r="C15" s="190" t="s">
        <v>114</v>
      </c>
      <c r="D15" s="199">
        <v>0.67</v>
      </c>
      <c r="E15" s="200" t="s">
        <v>90</v>
      </c>
      <c r="F15" s="146"/>
      <c r="G15" s="147"/>
      <c r="H15" s="148" t="s">
        <v>111</v>
      </c>
      <c r="I15" s="149">
        <f>I9*I11+D19*(1-Tax_Rate)*I12</f>
        <v>0.0815180221699887</v>
      </c>
      <c r="J15" s="147"/>
      <c r="K15" s="147"/>
      <c r="L15" s="147"/>
      <c r="M15" s="147"/>
      <c r="N15" s="147"/>
      <c r="O15" s="131"/>
      <c r="P15" s="158"/>
      <c r="Q15" s="98"/>
    </row>
    <row r="16" spans="1:17" ht="15.75" outlineLevel="1">
      <c r="A16" s="96"/>
      <c r="B16" s="186"/>
      <c r="C16" s="190" t="s">
        <v>102</v>
      </c>
      <c r="D16" s="201">
        <f>D14*(1+(1-Tax_Rate)*D15)</f>
        <v>0.9014766751982546</v>
      </c>
      <c r="E16" s="189" t="s">
        <v>103</v>
      </c>
      <c r="F16" s="141" t="s">
        <v>123</v>
      </c>
      <c r="G16" s="142"/>
      <c r="H16" s="142"/>
      <c r="I16" s="142"/>
      <c r="J16" s="142"/>
      <c r="K16" s="142"/>
      <c r="L16" s="142"/>
      <c r="M16" s="142"/>
      <c r="N16" s="142"/>
      <c r="O16" s="133"/>
      <c r="P16" s="159"/>
      <c r="Q16" s="98"/>
    </row>
    <row r="17" spans="1:17" ht="14.25" outlineLevel="1">
      <c r="A17" s="96"/>
      <c r="B17" s="186"/>
      <c r="C17" s="190" t="s">
        <v>133</v>
      </c>
      <c r="D17" s="202">
        <v>0.35</v>
      </c>
      <c r="E17" s="203" t="s">
        <v>104</v>
      </c>
      <c r="F17" s="132"/>
      <c r="G17" s="143"/>
      <c r="H17" s="138" t="s">
        <v>107</v>
      </c>
      <c r="I17" s="144">
        <f>1/(1+D15)</f>
        <v>0.5988023952095809</v>
      </c>
      <c r="J17" s="143"/>
      <c r="K17" s="143"/>
      <c r="L17" s="143"/>
      <c r="M17" s="143"/>
      <c r="N17" s="143"/>
      <c r="O17" s="133"/>
      <c r="P17" s="159"/>
      <c r="Q17" s="98"/>
    </row>
    <row r="18" spans="1:17" ht="15.75" outlineLevel="1">
      <c r="A18" s="96"/>
      <c r="B18" s="186"/>
      <c r="C18" s="190" t="s">
        <v>58</v>
      </c>
      <c r="D18" s="204">
        <v>0.0588</v>
      </c>
      <c r="E18" s="205" t="s">
        <v>87</v>
      </c>
      <c r="F18" s="132"/>
      <c r="G18" s="143"/>
      <c r="H18" s="138" t="s">
        <v>108</v>
      </c>
      <c r="I18" s="144">
        <f>D15/(1+D15)</f>
        <v>0.4011976047904192</v>
      </c>
      <c r="J18" s="143"/>
      <c r="K18" s="143"/>
      <c r="L18" s="143"/>
      <c r="M18" s="143"/>
      <c r="N18" s="143"/>
      <c r="O18" s="133"/>
      <c r="P18" s="159"/>
      <c r="Q18" s="98"/>
    </row>
    <row r="19" spans="1:17" ht="15.75" outlineLevel="1">
      <c r="A19" s="96"/>
      <c r="B19" s="186"/>
      <c r="C19" s="190" t="s">
        <v>41</v>
      </c>
      <c r="D19" s="204">
        <v>0.0738</v>
      </c>
      <c r="E19" s="189" t="s">
        <v>88</v>
      </c>
      <c r="F19" s="132" t="s">
        <v>109</v>
      </c>
      <c r="G19" s="133"/>
      <c r="H19" s="133"/>
      <c r="I19" s="133"/>
      <c r="J19" s="133"/>
      <c r="K19" s="133"/>
      <c r="L19" s="133"/>
      <c r="M19" s="133"/>
      <c r="N19" s="133"/>
      <c r="O19" s="133"/>
      <c r="P19" s="159"/>
      <c r="Q19" s="98"/>
    </row>
    <row r="20" spans="1:17" ht="12.75" outlineLevel="1">
      <c r="A20" s="96"/>
      <c r="B20" s="186"/>
      <c r="C20" s="190" t="s">
        <v>134</v>
      </c>
      <c r="D20" s="206">
        <v>0.0344</v>
      </c>
      <c r="E20" s="200" t="s">
        <v>89</v>
      </c>
      <c r="F20" s="132"/>
      <c r="G20" s="143"/>
      <c r="H20" s="140" t="str">
        <f>ROUND(I9,4)&amp;" x "&amp;ROUND(I17,4)&amp;" + "&amp;ROUND(D19,4)&amp;" x (1-"&amp;ROUND(D17,4)&amp;") x "&amp;ROUND(I18,4)</f>
        <v>0.1039 x 0.5988 + 0.0738 x (1-0.35) x 0.4012</v>
      </c>
      <c r="I20" s="143"/>
      <c r="J20" s="133"/>
      <c r="K20" s="133"/>
      <c r="L20" s="133"/>
      <c r="M20" s="133"/>
      <c r="N20" s="133"/>
      <c r="O20" s="133"/>
      <c r="P20" s="159"/>
      <c r="Q20" s="98"/>
    </row>
    <row r="21" spans="1:17" ht="12.75" outlineLevel="1">
      <c r="A21" s="96"/>
      <c r="B21" s="186"/>
      <c r="C21" s="190" t="s">
        <v>43</v>
      </c>
      <c r="D21" s="206">
        <v>0.05</v>
      </c>
      <c r="E21" s="189" t="s">
        <v>97</v>
      </c>
      <c r="F21" s="146"/>
      <c r="G21" s="131"/>
      <c r="H21" s="148" t="s">
        <v>110</v>
      </c>
      <c r="I21" s="149">
        <f>I9*I17+D19*(1-Tax_Rate)*I18</f>
        <v>0.08144534955683398</v>
      </c>
      <c r="J21" s="147"/>
      <c r="K21" s="131"/>
      <c r="L21" s="131"/>
      <c r="M21" s="131"/>
      <c r="N21" s="131"/>
      <c r="O21" s="131"/>
      <c r="P21" s="158"/>
      <c r="Q21" s="98"/>
    </row>
    <row r="22" spans="1:17" ht="13.5" outlineLevel="1" thickBot="1">
      <c r="A22" s="96"/>
      <c r="B22" s="186"/>
      <c r="C22" s="190" t="s">
        <v>126</v>
      </c>
      <c r="D22" s="207">
        <v>0.066</v>
      </c>
      <c r="E22" s="189"/>
      <c r="F22" s="169" t="s">
        <v>147</v>
      </c>
      <c r="G22" s="133"/>
      <c r="H22" s="133"/>
      <c r="I22" s="133"/>
      <c r="J22" s="162" t="s">
        <v>143</v>
      </c>
      <c r="K22" s="133"/>
      <c r="L22" s="133"/>
      <c r="M22" s="133"/>
      <c r="N22" s="133"/>
      <c r="O22" s="133"/>
      <c r="P22" s="159"/>
      <c r="Q22" s="98"/>
    </row>
    <row r="23" spans="1:17" ht="13.5" outlineLevel="1" thickBot="1">
      <c r="A23" s="96"/>
      <c r="B23" s="186"/>
      <c r="C23" s="208" t="s">
        <v>138</v>
      </c>
      <c r="D23" s="209">
        <v>0</v>
      </c>
      <c r="E23" s="189"/>
      <c r="F23" s="132" t="s">
        <v>142</v>
      </c>
      <c r="G23" s="162">
        <v>0</v>
      </c>
      <c r="H23" s="163">
        <v>1</v>
      </c>
      <c r="I23" s="163">
        <v>2</v>
      </c>
      <c r="J23" s="163">
        <v>3</v>
      </c>
      <c r="K23" s="162">
        <v>4</v>
      </c>
      <c r="L23" s="162">
        <v>5</v>
      </c>
      <c r="M23" s="162">
        <v>6</v>
      </c>
      <c r="N23" s="162">
        <v>7</v>
      </c>
      <c r="O23" s="165" t="s">
        <v>145</v>
      </c>
      <c r="P23" s="164" t="s">
        <v>144</v>
      </c>
      <c r="Q23" s="98"/>
    </row>
    <row r="24" spans="1:17" ht="12.75" outlineLevel="1">
      <c r="A24" s="96"/>
      <c r="B24" s="186"/>
      <c r="C24" s="210" t="s">
        <v>127</v>
      </c>
      <c r="D24" s="211">
        <v>5</v>
      </c>
      <c r="E24" s="189"/>
      <c r="F24" s="132" t="str">
        <f>C36</f>
        <v>Sales  </v>
      </c>
      <c r="G24" s="166">
        <f>(E36-'Stand Alone Valuation'!E36)*G$30</f>
        <v>0</v>
      </c>
      <c r="H24" s="166">
        <f>(F36-'Stand Alone Valuation'!F36)*H$30</f>
        <v>0</v>
      </c>
      <c r="I24" s="166">
        <f>(G36-'Stand Alone Valuation'!G36)*I$30</f>
        <v>0</v>
      </c>
      <c r="J24" s="166">
        <f>(H36-'Stand Alone Valuation'!H36)*J$30</f>
        <v>0</v>
      </c>
      <c r="K24" s="166">
        <f>(I36-'Stand Alone Valuation'!I36)*K$30</f>
        <v>0</v>
      </c>
      <c r="L24" s="166">
        <f>(J36-'Stand Alone Valuation'!J36)*L$30</f>
        <v>0</v>
      </c>
      <c r="M24" s="166">
        <f>(K36-'Stand Alone Valuation'!K36)*M$30</f>
        <v>0</v>
      </c>
      <c r="N24" s="166">
        <f>(L36-'Stand Alone Valuation'!L36)*N$30</f>
        <v>0</v>
      </c>
      <c r="O24" s="167">
        <f>M36*O$30+N36*P$30+O36*Q$30-'Stand Alone Valuation'!M36*O$30-'Stand Alone Valuation'!N36*P$30-'Stand Alone Valuation'!O36*Q$30</f>
        <v>0</v>
      </c>
      <c r="P24" s="178">
        <f>SUM(G24:O24)</f>
        <v>0</v>
      </c>
      <c r="Q24" s="98"/>
    </row>
    <row r="25" spans="1:17" ht="12.75" outlineLevel="1">
      <c r="A25" s="96"/>
      <c r="B25" s="186"/>
      <c r="C25" s="210" t="s">
        <v>132</v>
      </c>
      <c r="D25" s="197">
        <v>2003</v>
      </c>
      <c r="E25" s="189"/>
      <c r="F25" s="132" t="str">
        <f>C38</f>
        <v>Cost of Goods Sold</v>
      </c>
      <c r="G25" s="166">
        <f>('Stand Alone Valuation'!E38-E38)*G$30</f>
        <v>0</v>
      </c>
      <c r="H25" s="166">
        <f>('Stand Alone Valuation'!F38-F38)*H$30</f>
        <v>0</v>
      </c>
      <c r="I25" s="166">
        <f>('Stand Alone Valuation'!G38-G38)*I$30</f>
        <v>0</v>
      </c>
      <c r="J25" s="166">
        <f>('Stand Alone Valuation'!H38-H38)*J$30</f>
        <v>0</v>
      </c>
      <c r="K25" s="166">
        <f>('Stand Alone Valuation'!I38-I38)*K$30</f>
        <v>0</v>
      </c>
      <c r="L25" s="166">
        <f>('Stand Alone Valuation'!J38-J38)*L$30</f>
        <v>0</v>
      </c>
      <c r="M25" s="166">
        <f>('Stand Alone Valuation'!K38-K38)*M$30</f>
        <v>0</v>
      </c>
      <c r="N25" s="166">
        <f>('Stand Alone Valuation'!L38-L38)*N$30</f>
        <v>0</v>
      </c>
      <c r="O25" s="167">
        <f>-M38*O$30-N38*P$30-O38*Q$30+'Stand Alone Valuation'!M38*O$30+'Stand Alone Valuation'!N38*P$30+'Stand Alone Valuation'!O38*Q$30</f>
        <v>0</v>
      </c>
      <c r="P25" s="178">
        <f>SUM(G25:O25)</f>
        <v>0</v>
      </c>
      <c r="Q25" s="98"/>
    </row>
    <row r="26" spans="1:17" ht="12.75" outlineLevel="1">
      <c r="A26" s="96"/>
      <c r="B26" s="186"/>
      <c r="C26" s="190" t="s">
        <v>135</v>
      </c>
      <c r="D26" s="212">
        <f>D95</f>
        <v>39.02512252073772</v>
      </c>
      <c r="E26" s="189"/>
      <c r="F26" s="132" t="str">
        <f>C42</f>
        <v>SG &amp; A</v>
      </c>
      <c r="G26" s="166">
        <f>('Stand Alone Valuation'!E42-E42)*G$30</f>
        <v>0</v>
      </c>
      <c r="H26" s="166">
        <f>('Stand Alone Valuation'!F42-F42)*H$30</f>
        <v>0</v>
      </c>
      <c r="I26" s="166">
        <f>('Stand Alone Valuation'!G42-G42)*I$30</f>
        <v>0</v>
      </c>
      <c r="J26" s="166">
        <f>('Stand Alone Valuation'!H42-H42)*J$30</f>
        <v>0</v>
      </c>
      <c r="K26" s="166">
        <f>('Stand Alone Valuation'!I42-I42)*K$30</f>
        <v>0</v>
      </c>
      <c r="L26" s="166">
        <f>('Stand Alone Valuation'!J42-J42)*L$30</f>
        <v>0</v>
      </c>
      <c r="M26" s="166">
        <f>('Stand Alone Valuation'!K42-K42)*M$30</f>
        <v>0</v>
      </c>
      <c r="N26" s="166">
        <f>('Stand Alone Valuation'!L42-L42)*N$30</f>
        <v>0</v>
      </c>
      <c r="O26" s="167">
        <f>-M42*O$30-N42*P$30-O42*Q$30+'Stand Alone Valuation'!M42*O$30+'Stand Alone Valuation'!N42*P$30+'Stand Alone Valuation'!O42*Q$30</f>
        <v>0</v>
      </c>
      <c r="P26" s="178">
        <f>SUM(G26:O26)</f>
        <v>0</v>
      </c>
      <c r="Q26" s="98"/>
    </row>
    <row r="27" spans="1:17" ht="12.75" outlineLevel="1">
      <c r="A27" s="96"/>
      <c r="B27" s="186"/>
      <c r="C27" s="190" t="s">
        <v>136</v>
      </c>
      <c r="D27" s="212">
        <f>D107</f>
        <v>38.08598505243558</v>
      </c>
      <c r="E27" s="189"/>
      <c r="F27" s="168" t="str">
        <f>C48</f>
        <v>R&amp;D</v>
      </c>
      <c r="G27" s="166">
        <f>IF(E48=0,0,('Stand Alone Valuation'!E48-E48)*G$30)</f>
        <v>0</v>
      </c>
      <c r="H27" s="166">
        <f>IF(F48=0,0,('Stand Alone Valuation'!F48-F48)*H$30)</f>
        <v>0</v>
      </c>
      <c r="I27" s="166">
        <f>IF(G48=0,0,('Stand Alone Valuation'!G48-G48)*I$30)</f>
        <v>0</v>
      </c>
      <c r="J27" s="166">
        <f>IF(H48=0,0,('Stand Alone Valuation'!H48-H48)*J$30)</f>
        <v>0</v>
      </c>
      <c r="K27" s="166">
        <f>IF(I48=0,0,('Stand Alone Valuation'!I48-I48)*K$30)</f>
        <v>0</v>
      </c>
      <c r="L27" s="166">
        <f>IF(J48=0,0,('Stand Alone Valuation'!J48-J48)*L$30)</f>
        <v>0</v>
      </c>
      <c r="M27" s="166">
        <f>IF(K48=0,0,('Stand Alone Valuation'!K48-K48)*M$30)</f>
        <v>0</v>
      </c>
      <c r="N27" s="166">
        <f>IF(L48=0,0,('Stand Alone Valuation'!L48-L48)*N$30)</f>
        <v>0</v>
      </c>
      <c r="O27" s="177">
        <f>IF(M48=0,0,-M48*O$30-N48*P$30-O48*Q$30+'Stand Alone Valuation'!M48*O$30+'Stand Alone Valuation'!N48*P$30+'Stand Alone Valuation'!O48*Q$30)</f>
        <v>0</v>
      </c>
      <c r="P27" s="178">
        <f>SUM(G27:O27)</f>
        <v>0</v>
      </c>
      <c r="Q27" s="98"/>
    </row>
    <row r="28" spans="1:17" ht="12.75" outlineLevel="1">
      <c r="A28" s="96"/>
      <c r="B28" s="186"/>
      <c r="C28" s="190" t="s">
        <v>69</v>
      </c>
      <c r="D28" s="213">
        <f>D7</f>
        <v>38.11</v>
      </c>
      <c r="E28" s="214"/>
      <c r="F28" s="132" t="str">
        <f>C76</f>
        <v>Capital Expenditures</v>
      </c>
      <c r="G28" s="166">
        <f>('Stand Alone Valuation'!E76-E76)*G$30</f>
        <v>0</v>
      </c>
      <c r="H28" s="166">
        <f>('Stand Alone Valuation'!F76-F76)*H$30</f>
        <v>0</v>
      </c>
      <c r="I28" s="166">
        <f>('Stand Alone Valuation'!G76-G76)*I$30</f>
        <v>0</v>
      </c>
      <c r="J28" s="166">
        <f>('Stand Alone Valuation'!H76-H76)*J$30</f>
        <v>0</v>
      </c>
      <c r="K28" s="166">
        <f>('Stand Alone Valuation'!I76-I76)*K$30</f>
        <v>0</v>
      </c>
      <c r="L28" s="166">
        <f>('Stand Alone Valuation'!J76-J76)*L$30</f>
        <v>0</v>
      </c>
      <c r="M28" s="166">
        <f>('Stand Alone Valuation'!K76-K76)*M$30</f>
        <v>0</v>
      </c>
      <c r="N28" s="166">
        <f>('Stand Alone Valuation'!L76-L76)*N$30</f>
        <v>0</v>
      </c>
      <c r="O28" s="167">
        <f>-M76*O$30-N76*P$30-O76*Q$30+'Stand Alone Valuation'!M76*O$30+'Stand Alone Valuation'!N76*P$30+'Stand Alone Valuation'!O76*Q$30</f>
        <v>0</v>
      </c>
      <c r="P28" s="178">
        <f>SUM(G28:O28)</f>
        <v>0</v>
      </c>
      <c r="Q28" s="98"/>
    </row>
    <row r="29" spans="1:17" ht="12.75" outlineLevel="1">
      <c r="A29" s="96"/>
      <c r="B29" s="186"/>
      <c r="C29" s="190" t="s">
        <v>28</v>
      </c>
      <c r="D29" s="215">
        <f>$D$28/$D$7-1</f>
        <v>0</v>
      </c>
      <c r="E29" s="189"/>
      <c r="F29" s="132" t="s">
        <v>144</v>
      </c>
      <c r="G29" s="166">
        <f>(E$81-'Stand Alone Valuation'!E$81)*G$30</f>
        <v>0</v>
      </c>
      <c r="H29" s="166">
        <f>(F$81-'Stand Alone Valuation'!F$81)*H$30</f>
        <v>0</v>
      </c>
      <c r="I29" s="166">
        <f>(G$81-'Stand Alone Valuation'!G$81)*I$30</f>
        <v>0</v>
      </c>
      <c r="J29" s="166">
        <f>(H$81-'Stand Alone Valuation'!H$81)*J$30</f>
        <v>0</v>
      </c>
      <c r="K29" s="166">
        <f>(I$81-'Stand Alone Valuation'!I$81)*K$30</f>
        <v>0</v>
      </c>
      <c r="L29" s="166">
        <f>(J$81-'Stand Alone Valuation'!J$81)*L$30</f>
        <v>0</v>
      </c>
      <c r="M29" s="166">
        <f>(K$81-'Stand Alone Valuation'!K$81)*M$30</f>
        <v>0</v>
      </c>
      <c r="N29" s="166">
        <f>(L$81-'Stand Alone Valuation'!L$81)*N$30</f>
        <v>0</v>
      </c>
      <c r="O29" s="167">
        <f>M81*O$30+N81*P$30+O81*Q$30-'Stand Alone Valuation'!M81*O$30-'Stand Alone Valuation'!N81*P$30-'Stand Alone Valuation'!O81*Q$30</f>
        <v>0</v>
      </c>
      <c r="P29" s="159"/>
      <c r="Q29" s="98"/>
    </row>
    <row r="30" spans="1:17" ht="12.75" outlineLevel="1">
      <c r="A30" s="96"/>
      <c r="B30" s="186"/>
      <c r="C30" s="190" t="s">
        <v>33</v>
      </c>
      <c r="D30" s="216">
        <v>20</v>
      </c>
      <c r="E30" s="214" t="s">
        <v>124</v>
      </c>
      <c r="F30" s="161" t="s">
        <v>148</v>
      </c>
      <c r="G30" s="170">
        <f>IF($D$24&lt;G23,0,1)</f>
        <v>1</v>
      </c>
      <c r="H30" s="170">
        <f aca="true" t="shared" si="0" ref="H30:N30">IF($D$24&lt;H23,0,1)</f>
        <v>1</v>
      </c>
      <c r="I30" s="170">
        <f t="shared" si="0"/>
        <v>1</v>
      </c>
      <c r="J30" s="170">
        <f t="shared" si="0"/>
        <v>1</v>
      </c>
      <c r="K30" s="170">
        <f t="shared" si="0"/>
        <v>1</v>
      </c>
      <c r="L30" s="170">
        <f t="shared" si="0"/>
        <v>1</v>
      </c>
      <c r="M30" s="170">
        <f t="shared" si="0"/>
        <v>0</v>
      </c>
      <c r="N30" s="170">
        <f t="shared" si="0"/>
        <v>0</v>
      </c>
      <c r="O30" s="170">
        <f>IF($D$24&lt;8,0,1)</f>
        <v>0</v>
      </c>
      <c r="P30" s="222">
        <f>IF($D$24&lt;9,0,1)</f>
        <v>0</v>
      </c>
      <c r="Q30" s="179">
        <f>IF($D$24&lt;10,0,1)</f>
        <v>0</v>
      </c>
    </row>
    <row r="31" spans="1:17" ht="12.75" outlineLevel="1">
      <c r="A31" s="96"/>
      <c r="B31" s="186"/>
      <c r="C31" s="190" t="s">
        <v>11</v>
      </c>
      <c r="D31" s="217">
        <f>D8*D28-D10</f>
        <v>8001.799999999999</v>
      </c>
      <c r="E31" s="214" t="s">
        <v>124</v>
      </c>
      <c r="F31" s="132" t="s">
        <v>19</v>
      </c>
      <c r="G31" s="171" t="s">
        <v>149</v>
      </c>
      <c r="H31" s="166"/>
      <c r="I31" s="166">
        <f>D93-'Stand Alone Valuation'!D93</f>
        <v>0</v>
      </c>
      <c r="J31" s="172" t="s">
        <v>150</v>
      </c>
      <c r="K31" s="176">
        <f>I31/$D$8</f>
        <v>0</v>
      </c>
      <c r="L31" s="166"/>
      <c r="M31" s="166"/>
      <c r="N31" s="166"/>
      <c r="O31" s="167"/>
      <c r="P31" s="159"/>
      <c r="Q31" s="98"/>
    </row>
    <row r="32" spans="1:17" ht="13.5" thickBot="1">
      <c r="A32" s="96"/>
      <c r="B32" s="218"/>
      <c r="C32" s="219" t="s">
        <v>67</v>
      </c>
      <c r="D32" s="220"/>
      <c r="E32" s="221"/>
      <c r="F32" s="150" t="s">
        <v>18</v>
      </c>
      <c r="G32" s="174" t="s">
        <v>149</v>
      </c>
      <c r="H32" s="151"/>
      <c r="I32" s="174">
        <f>D105-'Stand Alone Valuation'!D105</f>
        <v>0</v>
      </c>
      <c r="J32" s="173" t="s">
        <v>150</v>
      </c>
      <c r="K32" s="175">
        <f>I32/$D$8</f>
        <v>0</v>
      </c>
      <c r="L32" s="151"/>
      <c r="M32" s="151"/>
      <c r="N32" s="151"/>
      <c r="O32" s="151"/>
      <c r="P32" s="160"/>
      <c r="Q32" s="98"/>
    </row>
    <row r="33" spans="1:17" ht="13.5" thickBot="1">
      <c r="A33" s="96"/>
      <c r="B33" s="98"/>
      <c r="C33" s="98"/>
      <c r="D33" s="98"/>
      <c r="E33" s="98"/>
      <c r="F33" s="98"/>
      <c r="G33" s="99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ht="12.75">
      <c r="A34" s="96"/>
      <c r="B34" s="85"/>
      <c r="C34" s="40"/>
      <c r="D34" s="124">
        <v>-1</v>
      </c>
      <c r="E34" s="124">
        <v>0</v>
      </c>
      <c r="F34" s="124">
        <v>1</v>
      </c>
      <c r="G34" s="124">
        <v>2</v>
      </c>
      <c r="H34" s="124">
        <v>3</v>
      </c>
      <c r="I34" s="124">
        <v>4</v>
      </c>
      <c r="J34" s="124">
        <v>5</v>
      </c>
      <c r="K34" s="124">
        <v>6</v>
      </c>
      <c r="L34" s="124">
        <v>7</v>
      </c>
      <c r="M34" s="124">
        <v>8</v>
      </c>
      <c r="N34" s="124">
        <v>9</v>
      </c>
      <c r="O34" s="124">
        <v>10</v>
      </c>
      <c r="P34" s="15"/>
      <c r="Q34" s="98"/>
    </row>
    <row r="35" spans="1:17" ht="13.5" thickBot="1">
      <c r="A35" s="96"/>
      <c r="B35" s="17" t="s">
        <v>0</v>
      </c>
      <c r="C35" s="18"/>
      <c r="D35" s="152">
        <f>D25</f>
        <v>2003</v>
      </c>
      <c r="E35" s="91">
        <f aca="true" t="shared" si="1" ref="E35:O35">D35+1</f>
        <v>2004</v>
      </c>
      <c r="F35" s="91">
        <f t="shared" si="1"/>
        <v>2005</v>
      </c>
      <c r="G35" s="91">
        <f t="shared" si="1"/>
        <v>2006</v>
      </c>
      <c r="H35" s="91">
        <f t="shared" si="1"/>
        <v>2007</v>
      </c>
      <c r="I35" s="91">
        <f t="shared" si="1"/>
        <v>2008</v>
      </c>
      <c r="J35" s="91">
        <f t="shared" si="1"/>
        <v>2009</v>
      </c>
      <c r="K35" s="91">
        <f t="shared" si="1"/>
        <v>2010</v>
      </c>
      <c r="L35" s="91">
        <f t="shared" si="1"/>
        <v>2011</v>
      </c>
      <c r="M35" s="91">
        <f t="shared" si="1"/>
        <v>2012</v>
      </c>
      <c r="N35" s="91">
        <f t="shared" si="1"/>
        <v>2013</v>
      </c>
      <c r="O35" s="91">
        <f t="shared" si="1"/>
        <v>2014</v>
      </c>
      <c r="P35" s="19"/>
      <c r="Q35" s="98"/>
    </row>
    <row r="36" spans="1:17" ht="13.5" outlineLevel="1" thickBot="1">
      <c r="A36" s="96"/>
      <c r="B36" s="21"/>
      <c r="C36" s="22" t="s">
        <v>23</v>
      </c>
      <c r="D36" s="153">
        <v>26363</v>
      </c>
      <c r="E36" s="44">
        <f aca="true" t="shared" si="2" ref="E36:O36">$D36*((1+$D$22)^(E$34+1))*(1+E37)</f>
        <v>28102.958000000002</v>
      </c>
      <c r="F36" s="44">
        <f t="shared" si="2"/>
        <v>29957.753228000005</v>
      </c>
      <c r="G36" s="44">
        <f t="shared" si="2"/>
        <v>31934.964941048005</v>
      </c>
      <c r="H36" s="44">
        <f t="shared" si="2"/>
        <v>34042.672627157175</v>
      </c>
      <c r="I36" s="44">
        <f t="shared" si="2"/>
        <v>36289.489020549554</v>
      </c>
      <c r="J36" s="44">
        <f t="shared" si="2"/>
        <v>38684.59529590583</v>
      </c>
      <c r="K36" s="44">
        <f t="shared" si="2"/>
        <v>41237.77858543561</v>
      </c>
      <c r="L36" s="44">
        <f t="shared" si="2"/>
        <v>43959.47197207437</v>
      </c>
      <c r="M36" s="44">
        <f t="shared" si="2"/>
        <v>46860.797122231284</v>
      </c>
      <c r="N36" s="44">
        <f t="shared" si="2"/>
        <v>49953.60973229855</v>
      </c>
      <c r="O36" s="44">
        <f t="shared" si="2"/>
        <v>53250.54797463025</v>
      </c>
      <c r="P36" s="23"/>
      <c r="Q36" s="98"/>
    </row>
    <row r="37" spans="1:17" ht="13.5" outlineLevel="2" thickBot="1">
      <c r="A37" s="96"/>
      <c r="B37" s="21"/>
      <c r="C37" s="24" t="s">
        <v>46</v>
      </c>
      <c r="D37" s="31"/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23"/>
      <c r="Q37" s="98"/>
    </row>
    <row r="38" spans="1:17" ht="13.5" outlineLevel="1" thickBot="1">
      <c r="A38" s="96"/>
      <c r="B38" s="21"/>
      <c r="C38" s="22" t="s">
        <v>24</v>
      </c>
      <c r="D38" s="154">
        <v>19409</v>
      </c>
      <c r="E38" s="44">
        <f aca="true" t="shared" si="3" ref="E38:O38">$D38*((1+$D$22+$D$23)^(E$34+1))*(1+E39)</f>
        <v>20689.994000000002</v>
      </c>
      <c r="F38" s="44">
        <f t="shared" si="3"/>
        <v>22055.533604000004</v>
      </c>
      <c r="G38" s="44">
        <f t="shared" si="3"/>
        <v>23511.198821864004</v>
      </c>
      <c r="H38" s="44">
        <f t="shared" si="3"/>
        <v>25062.93794410703</v>
      </c>
      <c r="I38" s="44">
        <f t="shared" si="3"/>
        <v>26717.0918484181</v>
      </c>
      <c r="J38" s="44">
        <f t="shared" si="3"/>
        <v>28480.419910413697</v>
      </c>
      <c r="K38" s="44">
        <f t="shared" si="3"/>
        <v>30360.127624500994</v>
      </c>
      <c r="L38" s="44">
        <f t="shared" si="3"/>
        <v>32363.89604771807</v>
      </c>
      <c r="M38" s="44">
        <f t="shared" si="3"/>
        <v>34499.91318686747</v>
      </c>
      <c r="N38" s="44">
        <f t="shared" si="3"/>
        <v>36776.907457200716</v>
      </c>
      <c r="O38" s="44">
        <f t="shared" si="3"/>
        <v>39204.18334937596</v>
      </c>
      <c r="P38" s="44"/>
      <c r="Q38" s="98"/>
    </row>
    <row r="39" spans="1:17" ht="12.75" outlineLevel="2">
      <c r="A39" s="96"/>
      <c r="B39" s="21"/>
      <c r="C39" s="24" t="str">
        <f>$C$37</f>
        <v>Year to Year Growth %</v>
      </c>
      <c r="D39" s="31"/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0</v>
      </c>
      <c r="O39" s="181">
        <v>0</v>
      </c>
      <c r="P39" s="23"/>
      <c r="Q39" s="98"/>
    </row>
    <row r="40" spans="1:17" ht="12.75" outlineLevel="1">
      <c r="A40" s="96"/>
      <c r="B40" s="26" t="s">
        <v>54</v>
      </c>
      <c r="C40" s="22" t="s">
        <v>47</v>
      </c>
      <c r="D40" s="46">
        <f aca="true" t="shared" si="4" ref="D40:O40">D36-D38</f>
        <v>6954</v>
      </c>
      <c r="E40" s="46">
        <f t="shared" si="4"/>
        <v>7412.964</v>
      </c>
      <c r="F40" s="46">
        <f t="shared" si="4"/>
        <v>7902.219624000001</v>
      </c>
      <c r="G40" s="46">
        <f t="shared" si="4"/>
        <v>8423.766119184002</v>
      </c>
      <c r="H40" s="46">
        <f t="shared" si="4"/>
        <v>8979.734683050145</v>
      </c>
      <c r="I40" s="46">
        <f t="shared" si="4"/>
        <v>9572.397172131456</v>
      </c>
      <c r="J40" s="46">
        <f t="shared" si="4"/>
        <v>10204.17538549213</v>
      </c>
      <c r="K40" s="46">
        <f t="shared" si="4"/>
        <v>10877.650960934618</v>
      </c>
      <c r="L40" s="46">
        <f t="shared" si="4"/>
        <v>11595.575924356297</v>
      </c>
      <c r="M40" s="46">
        <f t="shared" si="4"/>
        <v>12360.883935363818</v>
      </c>
      <c r="N40" s="46">
        <f t="shared" si="4"/>
        <v>13176.702275097836</v>
      </c>
      <c r="O40" s="46">
        <f t="shared" si="4"/>
        <v>14046.36462525429</v>
      </c>
      <c r="P40" s="23"/>
      <c r="Q40" s="98"/>
    </row>
    <row r="41" spans="1:17" ht="13.5" outlineLevel="2" thickBot="1">
      <c r="A41" s="96"/>
      <c r="B41" s="26"/>
      <c r="C41" s="27" t="s">
        <v>56</v>
      </c>
      <c r="D41" s="28">
        <f aca="true" t="shared" si="5" ref="D41:O41">IF(D$36=0,0,D40/D$36)</f>
        <v>0.26377878086712436</v>
      </c>
      <c r="E41" s="28">
        <f t="shared" si="5"/>
        <v>0.26377878086712436</v>
      </c>
      <c r="F41" s="28">
        <f t="shared" si="5"/>
        <v>0.26377878086712436</v>
      </c>
      <c r="G41" s="28">
        <f t="shared" si="5"/>
        <v>0.26377878086712436</v>
      </c>
      <c r="H41" s="28">
        <f t="shared" si="5"/>
        <v>0.26377878086712436</v>
      </c>
      <c r="I41" s="28">
        <f t="shared" si="5"/>
        <v>0.26377878086712436</v>
      </c>
      <c r="J41" s="28">
        <f t="shared" si="5"/>
        <v>0.2637787808671243</v>
      </c>
      <c r="K41" s="28">
        <f t="shared" si="5"/>
        <v>0.2637787808671245</v>
      </c>
      <c r="L41" s="28">
        <f t="shared" si="5"/>
        <v>0.2637787808671243</v>
      </c>
      <c r="M41" s="28">
        <f t="shared" si="5"/>
        <v>0.26377878086712436</v>
      </c>
      <c r="N41" s="28">
        <f t="shared" si="5"/>
        <v>0.2637787808671245</v>
      </c>
      <c r="O41" s="28">
        <f t="shared" si="5"/>
        <v>0.2637787808671244</v>
      </c>
      <c r="P41" s="23"/>
      <c r="Q41" s="98"/>
    </row>
    <row r="42" spans="1:17" ht="13.5" outlineLevel="1" thickBot="1">
      <c r="A42" s="96"/>
      <c r="B42" s="21"/>
      <c r="C42" s="22" t="s">
        <v>25</v>
      </c>
      <c r="D42" s="154">
        <v>3384</v>
      </c>
      <c r="E42" s="44">
        <f aca="true" t="shared" si="6" ref="E42:O42">$D42*((1+$D$22+$D$23)^(E$34+1))*(1+E43)</f>
        <v>3607.344</v>
      </c>
      <c r="F42" s="44">
        <f t="shared" si="6"/>
        <v>3845.4287040000004</v>
      </c>
      <c r="G42" s="44">
        <f t="shared" si="6"/>
        <v>4099.226998464001</v>
      </c>
      <c r="H42" s="44">
        <f t="shared" si="6"/>
        <v>4369.775980362625</v>
      </c>
      <c r="I42" s="44">
        <f t="shared" si="6"/>
        <v>4658.181195066559</v>
      </c>
      <c r="J42" s="44">
        <f t="shared" si="6"/>
        <v>4965.621153940952</v>
      </c>
      <c r="K42" s="44">
        <f t="shared" si="6"/>
        <v>5293.352150101055</v>
      </c>
      <c r="L42" s="44">
        <f t="shared" si="6"/>
        <v>5642.713392007726</v>
      </c>
      <c r="M42" s="44">
        <f t="shared" si="6"/>
        <v>6015.132475880236</v>
      </c>
      <c r="N42" s="44">
        <f t="shared" si="6"/>
        <v>6412.1312192883315</v>
      </c>
      <c r="O42" s="44">
        <f t="shared" si="6"/>
        <v>6835.331879761361</v>
      </c>
      <c r="P42" s="23"/>
      <c r="Q42" s="98"/>
    </row>
    <row r="43" spans="1:17" ht="13.5" outlineLevel="2" thickBot="1">
      <c r="A43" s="96"/>
      <c r="B43" s="21"/>
      <c r="C43" s="24" t="str">
        <f>$C$37</f>
        <v>Year to Year Growth %</v>
      </c>
      <c r="D43" s="31"/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23"/>
      <c r="Q43" s="98"/>
    </row>
    <row r="44" spans="1:17" ht="13.5" outlineLevel="2" thickBot="1">
      <c r="A44" s="96"/>
      <c r="B44" s="21"/>
      <c r="C44" s="155" t="s">
        <v>26</v>
      </c>
      <c r="D44" s="154">
        <v>0</v>
      </c>
      <c r="E44" s="44">
        <f aca="true" t="shared" si="7" ref="E44:O44">$D44*((1+$D$22+$D$23)^(E$34+1))*(1+E45)</f>
        <v>0</v>
      </c>
      <c r="F44" s="44">
        <f t="shared" si="7"/>
        <v>0</v>
      </c>
      <c r="G44" s="44">
        <f t="shared" si="7"/>
        <v>0</v>
      </c>
      <c r="H44" s="44">
        <f t="shared" si="7"/>
        <v>0</v>
      </c>
      <c r="I44" s="44">
        <f t="shared" si="7"/>
        <v>0</v>
      </c>
      <c r="J44" s="44">
        <f t="shared" si="7"/>
        <v>0</v>
      </c>
      <c r="K44" s="44">
        <f t="shared" si="7"/>
        <v>0</v>
      </c>
      <c r="L44" s="44">
        <f t="shared" si="7"/>
        <v>0</v>
      </c>
      <c r="M44" s="44">
        <f t="shared" si="7"/>
        <v>0</v>
      </c>
      <c r="N44" s="44">
        <f t="shared" si="7"/>
        <v>0</v>
      </c>
      <c r="O44" s="44">
        <f t="shared" si="7"/>
        <v>0</v>
      </c>
      <c r="P44" s="23"/>
      <c r="Q44" s="98"/>
    </row>
    <row r="45" spans="1:17" ht="12.75" outlineLevel="2">
      <c r="A45" s="96"/>
      <c r="B45" s="21"/>
      <c r="C45" s="24" t="str">
        <f>$C$37</f>
        <v>Year to Year Growth %</v>
      </c>
      <c r="D45" s="31"/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0</v>
      </c>
      <c r="P45" s="23"/>
      <c r="Q45" s="98"/>
    </row>
    <row r="46" spans="1:17" ht="12.75" outlineLevel="1">
      <c r="A46" s="96"/>
      <c r="B46" s="26" t="s">
        <v>54</v>
      </c>
      <c r="C46" s="22" t="s">
        <v>48</v>
      </c>
      <c r="D46" s="46">
        <f aca="true" t="shared" si="8" ref="D46:O46">D40-D42-D44</f>
        <v>3570</v>
      </c>
      <c r="E46" s="46">
        <f t="shared" si="8"/>
        <v>3805.62</v>
      </c>
      <c r="F46" s="46">
        <f t="shared" si="8"/>
        <v>4056.790920000001</v>
      </c>
      <c r="G46" s="46">
        <f t="shared" si="8"/>
        <v>4324.539120720001</v>
      </c>
      <c r="H46" s="46">
        <f t="shared" si="8"/>
        <v>4609.95870268752</v>
      </c>
      <c r="I46" s="46">
        <f t="shared" si="8"/>
        <v>4914.215977064897</v>
      </c>
      <c r="J46" s="46">
        <f t="shared" si="8"/>
        <v>5238.5542315511775</v>
      </c>
      <c r="K46" s="46">
        <f t="shared" si="8"/>
        <v>5584.298810833563</v>
      </c>
      <c r="L46" s="46">
        <f t="shared" si="8"/>
        <v>5952.862532348571</v>
      </c>
      <c r="M46" s="46">
        <f t="shared" si="8"/>
        <v>6345.751459483582</v>
      </c>
      <c r="N46" s="46">
        <f t="shared" si="8"/>
        <v>6764.571055809504</v>
      </c>
      <c r="O46" s="46">
        <f t="shared" si="8"/>
        <v>7211.032745492928</v>
      </c>
      <c r="P46" s="23"/>
      <c r="Q46" s="98"/>
    </row>
    <row r="47" spans="1:17" ht="13.5" outlineLevel="2" thickBot="1">
      <c r="A47" s="96"/>
      <c r="B47" s="26"/>
      <c r="C47" s="27" t="s">
        <v>56</v>
      </c>
      <c r="D47" s="28">
        <f aca="true" t="shared" si="9" ref="D47:O47">IF(D$36=0,0,D46/D$36)</f>
        <v>0.13541706179114668</v>
      </c>
      <c r="E47" s="28">
        <f t="shared" si="9"/>
        <v>0.13541706179114668</v>
      </c>
      <c r="F47" s="28">
        <f t="shared" si="9"/>
        <v>0.13541706179114668</v>
      </c>
      <c r="G47" s="28">
        <f t="shared" si="9"/>
        <v>0.13541706179114668</v>
      </c>
      <c r="H47" s="28">
        <f t="shared" si="9"/>
        <v>0.13541706179114665</v>
      </c>
      <c r="I47" s="28">
        <f t="shared" si="9"/>
        <v>0.13541706179114665</v>
      </c>
      <c r="J47" s="28">
        <f t="shared" si="9"/>
        <v>0.13541706179114657</v>
      </c>
      <c r="K47" s="28">
        <f t="shared" si="9"/>
        <v>0.13541706179114676</v>
      </c>
      <c r="L47" s="28">
        <f t="shared" si="9"/>
        <v>0.1354170617911466</v>
      </c>
      <c r="M47" s="28">
        <f t="shared" si="9"/>
        <v>0.13541706179114668</v>
      </c>
      <c r="N47" s="28">
        <f t="shared" si="9"/>
        <v>0.1354170617911468</v>
      </c>
      <c r="O47" s="28">
        <f t="shared" si="9"/>
        <v>0.13541706179114674</v>
      </c>
      <c r="P47" s="23"/>
      <c r="Q47" s="98"/>
    </row>
    <row r="48" spans="1:17" ht="13.5" outlineLevel="1" thickBot="1">
      <c r="A48" s="96"/>
      <c r="B48" s="21"/>
      <c r="C48" s="22" t="s">
        <v>146</v>
      </c>
      <c r="D48" s="154">
        <v>0</v>
      </c>
      <c r="E48" s="44">
        <f aca="true" t="shared" si="10" ref="E48:O48">$D48*((1+$D$22)^(E$34+1))*(1+E49)</f>
        <v>0</v>
      </c>
      <c r="F48" s="44">
        <f t="shared" si="10"/>
        <v>0</v>
      </c>
      <c r="G48" s="44">
        <f t="shared" si="10"/>
        <v>0</v>
      </c>
      <c r="H48" s="44">
        <f t="shared" si="10"/>
        <v>0</v>
      </c>
      <c r="I48" s="44">
        <f t="shared" si="10"/>
        <v>0</v>
      </c>
      <c r="J48" s="44">
        <f t="shared" si="10"/>
        <v>0</v>
      </c>
      <c r="K48" s="44">
        <f t="shared" si="10"/>
        <v>0</v>
      </c>
      <c r="L48" s="44">
        <f t="shared" si="10"/>
        <v>0</v>
      </c>
      <c r="M48" s="44">
        <f t="shared" si="10"/>
        <v>0</v>
      </c>
      <c r="N48" s="44">
        <f t="shared" si="10"/>
        <v>0</v>
      </c>
      <c r="O48" s="44">
        <f t="shared" si="10"/>
        <v>0</v>
      </c>
      <c r="P48" s="23"/>
      <c r="Q48" s="98"/>
    </row>
    <row r="49" spans="1:17" ht="13.5" outlineLevel="1" thickBot="1">
      <c r="A49" s="96"/>
      <c r="B49" s="21"/>
      <c r="C49" s="24" t="str">
        <f>$C$37</f>
        <v>Year to Year Growth %</v>
      </c>
      <c r="D49" s="31"/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  <c r="K49" s="181">
        <v>0</v>
      </c>
      <c r="L49" s="181">
        <v>0</v>
      </c>
      <c r="M49" s="181">
        <v>0</v>
      </c>
      <c r="N49" s="181">
        <v>0</v>
      </c>
      <c r="O49" s="181">
        <v>0</v>
      </c>
      <c r="P49" s="23"/>
      <c r="Q49" s="98"/>
    </row>
    <row r="50" spans="1:17" ht="13.5" outlineLevel="1" thickBot="1">
      <c r="A50" s="96"/>
      <c r="B50" s="21"/>
      <c r="C50" s="155" t="s">
        <v>27</v>
      </c>
      <c r="D50" s="154">
        <v>0</v>
      </c>
      <c r="E50" s="44">
        <f aca="true" t="shared" si="11" ref="E50:O50">$D50*((1+$D$22)^(E$34+1))*(1+E51)</f>
        <v>0</v>
      </c>
      <c r="F50" s="44">
        <f t="shared" si="11"/>
        <v>0</v>
      </c>
      <c r="G50" s="44">
        <f t="shared" si="11"/>
        <v>0</v>
      </c>
      <c r="H50" s="44">
        <f t="shared" si="11"/>
        <v>0</v>
      </c>
      <c r="I50" s="44">
        <f t="shared" si="11"/>
        <v>0</v>
      </c>
      <c r="J50" s="44">
        <f t="shared" si="11"/>
        <v>0</v>
      </c>
      <c r="K50" s="44">
        <f t="shared" si="11"/>
        <v>0</v>
      </c>
      <c r="L50" s="44">
        <f t="shared" si="11"/>
        <v>0</v>
      </c>
      <c r="M50" s="44">
        <f t="shared" si="11"/>
        <v>0</v>
      </c>
      <c r="N50" s="44">
        <f t="shared" si="11"/>
        <v>0</v>
      </c>
      <c r="O50" s="44">
        <f t="shared" si="11"/>
        <v>0</v>
      </c>
      <c r="P50" s="23"/>
      <c r="Q50" s="98"/>
    </row>
    <row r="51" spans="1:17" ht="12.75" outlineLevel="1">
      <c r="A51" s="96"/>
      <c r="B51" s="21"/>
      <c r="C51" s="24" t="str">
        <f>$C$37</f>
        <v>Year to Year Growth %</v>
      </c>
      <c r="D51" s="31"/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23"/>
      <c r="Q51" s="98"/>
    </row>
    <row r="52" spans="1:17" ht="12.75" outlineLevel="1">
      <c r="A52" s="96"/>
      <c r="B52" s="26" t="s">
        <v>54</v>
      </c>
      <c r="C52" s="22" t="s">
        <v>49</v>
      </c>
      <c r="D52" s="46">
        <f aca="true" t="shared" si="12" ref="D52:O52">D46-D48-D50</f>
        <v>3570</v>
      </c>
      <c r="E52" s="46">
        <f t="shared" si="12"/>
        <v>3805.62</v>
      </c>
      <c r="F52" s="46">
        <f t="shared" si="12"/>
        <v>4056.790920000001</v>
      </c>
      <c r="G52" s="46">
        <f t="shared" si="12"/>
        <v>4324.539120720001</v>
      </c>
      <c r="H52" s="46">
        <f t="shared" si="12"/>
        <v>4609.95870268752</v>
      </c>
      <c r="I52" s="46">
        <f t="shared" si="12"/>
        <v>4914.215977064897</v>
      </c>
      <c r="J52" s="46">
        <f t="shared" si="12"/>
        <v>5238.5542315511775</v>
      </c>
      <c r="K52" s="46">
        <f t="shared" si="12"/>
        <v>5584.298810833563</v>
      </c>
      <c r="L52" s="46">
        <f t="shared" si="12"/>
        <v>5952.862532348571</v>
      </c>
      <c r="M52" s="46">
        <f t="shared" si="12"/>
        <v>6345.751459483582</v>
      </c>
      <c r="N52" s="46">
        <f t="shared" si="12"/>
        <v>6764.571055809504</v>
      </c>
      <c r="O52" s="46">
        <f t="shared" si="12"/>
        <v>7211.032745492928</v>
      </c>
      <c r="P52" s="23"/>
      <c r="Q52" s="98"/>
    </row>
    <row r="53" spans="1:17" ht="13.5" outlineLevel="2" thickBot="1">
      <c r="A53" s="96"/>
      <c r="B53" s="26"/>
      <c r="C53" s="27" t="s">
        <v>56</v>
      </c>
      <c r="D53" s="28">
        <f aca="true" t="shared" si="13" ref="D53:O53">IF(D$36=0,0,D52/D$36)</f>
        <v>0.13541706179114668</v>
      </c>
      <c r="E53" s="28">
        <f t="shared" si="13"/>
        <v>0.13541706179114668</v>
      </c>
      <c r="F53" s="28">
        <f t="shared" si="13"/>
        <v>0.13541706179114668</v>
      </c>
      <c r="G53" s="28">
        <f t="shared" si="13"/>
        <v>0.13541706179114668</v>
      </c>
      <c r="H53" s="28">
        <f t="shared" si="13"/>
        <v>0.13541706179114665</v>
      </c>
      <c r="I53" s="28">
        <f t="shared" si="13"/>
        <v>0.13541706179114665</v>
      </c>
      <c r="J53" s="28">
        <f t="shared" si="13"/>
        <v>0.13541706179114657</v>
      </c>
      <c r="K53" s="28">
        <f t="shared" si="13"/>
        <v>0.13541706179114676</v>
      </c>
      <c r="L53" s="28">
        <f t="shared" si="13"/>
        <v>0.1354170617911466</v>
      </c>
      <c r="M53" s="28">
        <f t="shared" si="13"/>
        <v>0.13541706179114668</v>
      </c>
      <c r="N53" s="28">
        <f t="shared" si="13"/>
        <v>0.1354170617911468</v>
      </c>
      <c r="O53" s="28">
        <f t="shared" si="13"/>
        <v>0.13541706179114674</v>
      </c>
      <c r="P53" s="23"/>
      <c r="Q53" s="98"/>
    </row>
    <row r="54" spans="1:17" ht="13.5" outlineLevel="1" thickBot="1">
      <c r="A54" s="96"/>
      <c r="B54" s="21"/>
      <c r="C54" s="22" t="s">
        <v>14</v>
      </c>
      <c r="D54" s="154">
        <v>1870</v>
      </c>
      <c r="E54" s="44">
        <f aca="true" t="shared" si="14" ref="E54:O54">$D54*((1+$D$22)^(E$34+1))*(1+E55)</f>
        <v>1993.42</v>
      </c>
      <c r="F54" s="44">
        <f t="shared" si="14"/>
        <v>2124.98572</v>
      </c>
      <c r="G54" s="44">
        <f t="shared" si="14"/>
        <v>2265.23477752</v>
      </c>
      <c r="H54" s="44">
        <f t="shared" si="14"/>
        <v>2414.740272836321</v>
      </c>
      <c r="I54" s="44">
        <f t="shared" si="14"/>
        <v>2574.1131308435183</v>
      </c>
      <c r="J54" s="44">
        <f t="shared" si="14"/>
        <v>2744.0045974791906</v>
      </c>
      <c r="K54" s="44">
        <f t="shared" si="14"/>
        <v>2925.108900912817</v>
      </c>
      <c r="L54" s="44">
        <f t="shared" si="14"/>
        <v>3118.1660883730633</v>
      </c>
      <c r="M54" s="44">
        <f t="shared" si="14"/>
        <v>3323.965050205686</v>
      </c>
      <c r="N54" s="44">
        <f t="shared" si="14"/>
        <v>3543.3467435192615</v>
      </c>
      <c r="O54" s="44">
        <f t="shared" si="14"/>
        <v>3777.2076285915323</v>
      </c>
      <c r="P54" s="23"/>
      <c r="Q54" s="98"/>
    </row>
    <row r="55" spans="1:17" ht="13.5" outlineLevel="2" thickBot="1">
      <c r="A55" s="96"/>
      <c r="B55" s="21"/>
      <c r="C55" s="24" t="str">
        <f>$C$37</f>
        <v>Year to Year Growth %</v>
      </c>
      <c r="D55" s="31"/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23"/>
      <c r="Q55" s="98"/>
    </row>
    <row r="56" spans="1:17" ht="13.5" outlineLevel="2" thickBot="1">
      <c r="A56" s="96"/>
      <c r="B56" s="21"/>
      <c r="C56" s="155" t="s">
        <v>15</v>
      </c>
      <c r="D56" s="154">
        <v>0</v>
      </c>
      <c r="E56" s="44">
        <f aca="true" t="shared" si="15" ref="E56:O56">$D56*((1+$D$22)^(E$34+1))*(1+E57)</f>
        <v>0</v>
      </c>
      <c r="F56" s="44">
        <f t="shared" si="15"/>
        <v>0</v>
      </c>
      <c r="G56" s="44">
        <f t="shared" si="15"/>
        <v>0</v>
      </c>
      <c r="H56" s="44">
        <f t="shared" si="15"/>
        <v>0</v>
      </c>
      <c r="I56" s="44">
        <f t="shared" si="15"/>
        <v>0</v>
      </c>
      <c r="J56" s="44">
        <f t="shared" si="15"/>
        <v>0</v>
      </c>
      <c r="K56" s="44">
        <f t="shared" si="15"/>
        <v>0</v>
      </c>
      <c r="L56" s="44">
        <f t="shared" si="15"/>
        <v>0</v>
      </c>
      <c r="M56" s="44">
        <f t="shared" si="15"/>
        <v>0</v>
      </c>
      <c r="N56" s="44">
        <f t="shared" si="15"/>
        <v>0</v>
      </c>
      <c r="O56" s="44">
        <f t="shared" si="15"/>
        <v>0</v>
      </c>
      <c r="P56" s="23"/>
      <c r="Q56" s="98"/>
    </row>
    <row r="57" spans="1:17" ht="12.75" outlineLevel="2">
      <c r="A57" s="96"/>
      <c r="B57" s="21"/>
      <c r="C57" s="24" t="str">
        <f>$C$37</f>
        <v>Year to Year Growth %</v>
      </c>
      <c r="D57" s="31"/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0</v>
      </c>
      <c r="K57" s="181">
        <v>0</v>
      </c>
      <c r="L57" s="181">
        <v>0</v>
      </c>
      <c r="M57" s="181">
        <v>0</v>
      </c>
      <c r="N57" s="181">
        <v>0</v>
      </c>
      <c r="O57" s="181">
        <v>0</v>
      </c>
      <c r="P57" s="23"/>
      <c r="Q57" s="98"/>
    </row>
    <row r="58" spans="1:17" ht="12.75" outlineLevel="1">
      <c r="A58" s="96"/>
      <c r="B58" s="26" t="s">
        <v>54</v>
      </c>
      <c r="C58" s="22" t="s">
        <v>50</v>
      </c>
      <c r="D58" s="46">
        <f aca="true" t="shared" si="16" ref="D58:P58">D52-D54-D56</f>
        <v>1700</v>
      </c>
      <c r="E58" s="46">
        <f t="shared" si="16"/>
        <v>1812.1999999999998</v>
      </c>
      <c r="F58" s="46">
        <f t="shared" si="16"/>
        <v>1931.8052000000007</v>
      </c>
      <c r="G58" s="46">
        <f t="shared" si="16"/>
        <v>2059.304343200001</v>
      </c>
      <c r="H58" s="46">
        <f t="shared" si="16"/>
        <v>2195.218429851199</v>
      </c>
      <c r="I58" s="46">
        <f t="shared" si="16"/>
        <v>2340.1028462213785</v>
      </c>
      <c r="J58" s="46">
        <f t="shared" si="16"/>
        <v>2494.549634071987</v>
      </c>
      <c r="K58" s="46">
        <f t="shared" si="16"/>
        <v>2659.1899099207462</v>
      </c>
      <c r="L58" s="46">
        <f t="shared" si="16"/>
        <v>2834.696443975508</v>
      </c>
      <c r="M58" s="46">
        <f t="shared" si="16"/>
        <v>3021.786409277896</v>
      </c>
      <c r="N58" s="46">
        <f t="shared" si="16"/>
        <v>3221.224312290243</v>
      </c>
      <c r="O58" s="46">
        <f t="shared" si="16"/>
        <v>3433.825116901396</v>
      </c>
      <c r="P58" s="46">
        <f t="shared" si="16"/>
        <v>0</v>
      </c>
      <c r="Q58" s="98"/>
    </row>
    <row r="59" spans="1:17" ht="13.5" outlineLevel="2" thickBot="1">
      <c r="A59" s="96"/>
      <c r="B59" s="26"/>
      <c r="C59" s="27" t="s">
        <v>56</v>
      </c>
      <c r="D59" s="28">
        <f aca="true" t="shared" si="17" ref="D59:O59">IF(D$36=0,0,D58/D$36)</f>
        <v>0.06448431513864128</v>
      </c>
      <c r="E59" s="28">
        <f t="shared" si="17"/>
        <v>0.06448431513864127</v>
      </c>
      <c r="F59" s="28">
        <f t="shared" si="17"/>
        <v>0.0644843151386413</v>
      </c>
      <c r="G59" s="28">
        <f t="shared" si="17"/>
        <v>0.0644843151386413</v>
      </c>
      <c r="H59" s="28">
        <f t="shared" si="17"/>
        <v>0.06448431513864122</v>
      </c>
      <c r="I59" s="28">
        <f t="shared" si="17"/>
        <v>0.06448431513864124</v>
      </c>
      <c r="J59" s="28">
        <f t="shared" si="17"/>
        <v>0.06448431513864117</v>
      </c>
      <c r="K59" s="28">
        <f t="shared" si="17"/>
        <v>0.06448431513864136</v>
      </c>
      <c r="L59" s="28">
        <f t="shared" si="17"/>
        <v>0.06448431513864118</v>
      </c>
      <c r="M59" s="28">
        <f t="shared" si="17"/>
        <v>0.06448431513864127</v>
      </c>
      <c r="N59" s="28">
        <f t="shared" si="17"/>
        <v>0.06448431513864138</v>
      </c>
      <c r="O59" s="28">
        <f t="shared" si="17"/>
        <v>0.06448431513864133</v>
      </c>
      <c r="P59" s="23"/>
      <c r="Q59" s="98"/>
    </row>
    <row r="60" spans="1:17" ht="13.5" outlineLevel="1" thickBot="1">
      <c r="A60" s="96"/>
      <c r="B60" s="21"/>
      <c r="C60" s="155" t="s">
        <v>55</v>
      </c>
      <c r="D60" s="154">
        <v>929</v>
      </c>
      <c r="E60" s="44">
        <f aca="true" t="shared" si="18" ref="E60:O60">$D60*((1+$D$22)^(E$34+1))*(1+E61)</f>
        <v>990.3140000000001</v>
      </c>
      <c r="F60" s="44">
        <f t="shared" si="18"/>
        <v>1055.6747240000002</v>
      </c>
      <c r="G60" s="44">
        <f t="shared" si="18"/>
        <v>1125.3492557840002</v>
      </c>
      <c r="H60" s="44">
        <f t="shared" si="18"/>
        <v>1199.6223066657444</v>
      </c>
      <c r="I60" s="44">
        <f t="shared" si="18"/>
        <v>1278.7973789056837</v>
      </c>
      <c r="J60" s="44">
        <f t="shared" si="18"/>
        <v>1363.198005913459</v>
      </c>
      <c r="K60" s="44">
        <f t="shared" si="18"/>
        <v>1453.169074303747</v>
      </c>
      <c r="L60" s="44">
        <f t="shared" si="18"/>
        <v>1549.0782332077947</v>
      </c>
      <c r="M60" s="44">
        <f t="shared" si="18"/>
        <v>1651.3173965995093</v>
      </c>
      <c r="N60" s="44">
        <f t="shared" si="18"/>
        <v>1760.304344775077</v>
      </c>
      <c r="O60" s="44">
        <f t="shared" si="18"/>
        <v>1876.4844315302319</v>
      </c>
      <c r="P60" s="23"/>
      <c r="Q60" s="98"/>
    </row>
    <row r="61" spans="1:17" ht="12.75" outlineLevel="2">
      <c r="A61" s="96"/>
      <c r="B61" s="21"/>
      <c r="C61" s="24" t="str">
        <f>$C$37</f>
        <v>Year to Year Growth %</v>
      </c>
      <c r="D61" s="31"/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181">
        <v>0</v>
      </c>
      <c r="K61" s="181">
        <v>0</v>
      </c>
      <c r="L61" s="181">
        <v>0</v>
      </c>
      <c r="M61" s="181">
        <v>0</v>
      </c>
      <c r="N61" s="181">
        <v>0</v>
      </c>
      <c r="O61" s="181">
        <v>0</v>
      </c>
      <c r="P61" s="23"/>
      <c r="Q61" s="98"/>
    </row>
    <row r="62" spans="1:17" ht="12.75" outlineLevel="1">
      <c r="A62" s="96"/>
      <c r="B62" s="21"/>
      <c r="C62" s="30" t="s">
        <v>128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23"/>
      <c r="Q62" s="98"/>
    </row>
    <row r="63" spans="1:17" ht="12.75" outlineLevel="1">
      <c r="A63" s="96"/>
      <c r="B63" s="26" t="s">
        <v>54</v>
      </c>
      <c r="C63" s="30" t="s">
        <v>53</v>
      </c>
      <c r="D63" s="46">
        <f aca="true" t="shared" si="19" ref="D63:O63">D58-D60-D62</f>
        <v>771</v>
      </c>
      <c r="E63" s="46">
        <f t="shared" si="19"/>
        <v>821.8859999999997</v>
      </c>
      <c r="F63" s="46">
        <f t="shared" si="19"/>
        <v>876.1304760000005</v>
      </c>
      <c r="G63" s="46">
        <f t="shared" si="19"/>
        <v>933.9550874160007</v>
      </c>
      <c r="H63" s="46">
        <f t="shared" si="19"/>
        <v>995.5961231854544</v>
      </c>
      <c r="I63" s="46">
        <f t="shared" si="19"/>
        <v>1061.3054673156948</v>
      </c>
      <c r="J63" s="46">
        <f t="shared" si="19"/>
        <v>1131.351628158528</v>
      </c>
      <c r="K63" s="46">
        <f t="shared" si="19"/>
        <v>1206.0208356169992</v>
      </c>
      <c r="L63" s="46">
        <f t="shared" si="19"/>
        <v>1285.6182107677132</v>
      </c>
      <c r="M63" s="46">
        <f t="shared" si="19"/>
        <v>1370.4690126783867</v>
      </c>
      <c r="N63" s="46">
        <f t="shared" si="19"/>
        <v>1460.9199675151658</v>
      </c>
      <c r="O63" s="46">
        <f t="shared" si="19"/>
        <v>1557.3406853711642</v>
      </c>
      <c r="P63" s="23"/>
      <c r="Q63" s="98"/>
    </row>
    <row r="64" spans="1:17" ht="13.5" outlineLevel="2" thickBot="1">
      <c r="A64" s="96"/>
      <c r="B64" s="26"/>
      <c r="C64" s="27" t="s">
        <v>56</v>
      </c>
      <c r="D64" s="28">
        <f aca="true" t="shared" si="20" ref="D64:O64">IF(D$36=0,0,D63/D$36)</f>
        <v>0.029245533512877897</v>
      </c>
      <c r="E64" s="28">
        <f t="shared" si="20"/>
        <v>0.029245533512877887</v>
      </c>
      <c r="F64" s="28">
        <f t="shared" si="20"/>
        <v>0.029245533512877907</v>
      </c>
      <c r="G64" s="28">
        <f t="shared" si="20"/>
        <v>0.029245533512877914</v>
      </c>
      <c r="H64" s="28">
        <f t="shared" si="20"/>
        <v>0.029245533512877845</v>
      </c>
      <c r="I64" s="28">
        <f t="shared" si="20"/>
        <v>0.029245533512877852</v>
      </c>
      <c r="J64" s="28">
        <f t="shared" si="20"/>
        <v>0.02924553351287778</v>
      </c>
      <c r="K64" s="28">
        <f t="shared" si="20"/>
        <v>0.029245533512877984</v>
      </c>
      <c r="L64" s="28">
        <f t="shared" si="20"/>
        <v>0.0292455335128778</v>
      </c>
      <c r="M64" s="28">
        <f t="shared" si="20"/>
        <v>0.029245533512877887</v>
      </c>
      <c r="N64" s="28">
        <f t="shared" si="20"/>
        <v>0.029245533512877998</v>
      </c>
      <c r="O64" s="28">
        <f t="shared" si="20"/>
        <v>0.029245533512877953</v>
      </c>
      <c r="P64" s="23"/>
      <c r="Q64" s="98"/>
    </row>
    <row r="65" spans="1:17" ht="13.5" outlineLevel="1" thickBot="1">
      <c r="A65" s="96"/>
      <c r="B65" s="26"/>
      <c r="C65" s="22" t="s">
        <v>16</v>
      </c>
      <c r="D65" s="154">
        <v>108</v>
      </c>
      <c r="E65" s="29">
        <f aca="true" t="shared" si="21" ref="E65:O65">E63*E66</f>
        <v>287.6600999999999</v>
      </c>
      <c r="F65" s="29">
        <f t="shared" si="21"/>
        <v>306.64566660000014</v>
      </c>
      <c r="G65" s="29">
        <f t="shared" si="21"/>
        <v>326.8842805956002</v>
      </c>
      <c r="H65" s="29">
        <f t="shared" si="21"/>
        <v>348.458643114909</v>
      </c>
      <c r="I65" s="29">
        <f t="shared" si="21"/>
        <v>371.45691356049315</v>
      </c>
      <c r="J65" s="29">
        <f t="shared" si="21"/>
        <v>395.97306985548477</v>
      </c>
      <c r="K65" s="29">
        <f t="shared" si="21"/>
        <v>422.1072924659497</v>
      </c>
      <c r="L65" s="29">
        <f t="shared" si="21"/>
        <v>449.9663737686996</v>
      </c>
      <c r="M65" s="29">
        <f t="shared" si="21"/>
        <v>479.6641544374353</v>
      </c>
      <c r="N65" s="29">
        <f t="shared" si="21"/>
        <v>511.321988630308</v>
      </c>
      <c r="O65" s="29">
        <f t="shared" si="21"/>
        <v>545.0692398799074</v>
      </c>
      <c r="P65" s="23"/>
      <c r="Q65" s="98"/>
    </row>
    <row r="66" spans="1:17" ht="12.75" outlineLevel="2">
      <c r="A66" s="96"/>
      <c r="B66" s="21"/>
      <c r="C66" s="32" t="s">
        <v>51</v>
      </c>
      <c r="D66" s="28">
        <f>D65/D63</f>
        <v>0.14007782101167315</v>
      </c>
      <c r="E66" s="28">
        <f aca="true" t="shared" si="22" ref="E66:O66">$D$17</f>
        <v>0.35</v>
      </c>
      <c r="F66" s="28">
        <f t="shared" si="22"/>
        <v>0.35</v>
      </c>
      <c r="G66" s="28">
        <f t="shared" si="22"/>
        <v>0.35</v>
      </c>
      <c r="H66" s="28">
        <f t="shared" si="22"/>
        <v>0.35</v>
      </c>
      <c r="I66" s="28">
        <f t="shared" si="22"/>
        <v>0.35</v>
      </c>
      <c r="J66" s="28">
        <f t="shared" si="22"/>
        <v>0.35</v>
      </c>
      <c r="K66" s="28">
        <f t="shared" si="22"/>
        <v>0.35</v>
      </c>
      <c r="L66" s="28">
        <f t="shared" si="22"/>
        <v>0.35</v>
      </c>
      <c r="M66" s="28">
        <f t="shared" si="22"/>
        <v>0.35</v>
      </c>
      <c r="N66" s="28">
        <f t="shared" si="22"/>
        <v>0.35</v>
      </c>
      <c r="O66" s="28">
        <f t="shared" si="22"/>
        <v>0.35</v>
      </c>
      <c r="P66" s="23"/>
      <c r="Q66" s="98"/>
    </row>
    <row r="67" spans="1:17" ht="12.75" outlineLevel="1">
      <c r="A67" s="96"/>
      <c r="B67" s="21"/>
      <c r="C67" s="22" t="s">
        <v>21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34"/>
      <c r="Q67" s="98"/>
    </row>
    <row r="68" spans="1:17" ht="12.75" outlineLevel="1">
      <c r="A68" s="96"/>
      <c r="B68" s="26" t="s">
        <v>54</v>
      </c>
      <c r="C68" s="22" t="s">
        <v>17</v>
      </c>
      <c r="D68" s="47">
        <f>D63-D65-D67</f>
        <v>663</v>
      </c>
      <c r="E68" s="47">
        <f aca="true" t="shared" si="23" ref="E68:O68">E63-E65</f>
        <v>534.2258999999999</v>
      </c>
      <c r="F68" s="47">
        <f t="shared" si="23"/>
        <v>569.4848094000004</v>
      </c>
      <c r="G68" s="47">
        <f t="shared" si="23"/>
        <v>607.0708068204004</v>
      </c>
      <c r="H68" s="47">
        <f t="shared" si="23"/>
        <v>647.1374800705454</v>
      </c>
      <c r="I68" s="47">
        <f t="shared" si="23"/>
        <v>689.8485537552017</v>
      </c>
      <c r="J68" s="47">
        <f t="shared" si="23"/>
        <v>735.3785583030433</v>
      </c>
      <c r="K68" s="47">
        <f t="shared" si="23"/>
        <v>783.9135431510495</v>
      </c>
      <c r="L68" s="47">
        <f t="shared" si="23"/>
        <v>835.6518369990135</v>
      </c>
      <c r="M68" s="47">
        <f t="shared" si="23"/>
        <v>890.8048582409514</v>
      </c>
      <c r="N68" s="47">
        <f t="shared" si="23"/>
        <v>949.5979788848579</v>
      </c>
      <c r="O68" s="47">
        <f t="shared" si="23"/>
        <v>1012.2714454912568</v>
      </c>
      <c r="P68" s="34"/>
      <c r="Q68" s="98"/>
    </row>
    <row r="69" spans="1:17" ht="12.75" outlineLevel="2">
      <c r="A69" s="96"/>
      <c r="B69" s="26"/>
      <c r="C69" s="27" t="s">
        <v>56</v>
      </c>
      <c r="D69" s="28">
        <f aca="true" t="shared" si="24" ref="D69:O69">IF(D$36=0,0,D68/D$36)</f>
        <v>0.025148882904070097</v>
      </c>
      <c r="E69" s="28">
        <f t="shared" si="24"/>
        <v>0.01900959678337063</v>
      </c>
      <c r="F69" s="28">
        <f t="shared" si="24"/>
        <v>0.019009596783370643</v>
      </c>
      <c r="G69" s="28">
        <f t="shared" si="24"/>
        <v>0.019009596783370643</v>
      </c>
      <c r="H69" s="28">
        <f t="shared" si="24"/>
        <v>0.0190095967833706</v>
      </c>
      <c r="I69" s="28">
        <f t="shared" si="24"/>
        <v>0.019009596783370605</v>
      </c>
      <c r="J69" s="28">
        <f t="shared" si="24"/>
        <v>0.01900959678337056</v>
      </c>
      <c r="K69" s="28">
        <f t="shared" si="24"/>
        <v>0.019009596783370688</v>
      </c>
      <c r="L69" s="28">
        <f t="shared" si="24"/>
        <v>0.01900959678337057</v>
      </c>
      <c r="M69" s="28">
        <f t="shared" si="24"/>
        <v>0.01900959678337063</v>
      </c>
      <c r="N69" s="28">
        <f t="shared" si="24"/>
        <v>0.019009596783370702</v>
      </c>
      <c r="O69" s="28">
        <f t="shared" si="24"/>
        <v>0.01900959678337067</v>
      </c>
      <c r="P69" s="23"/>
      <c r="Q69" s="98"/>
    </row>
    <row r="70" spans="1:17" ht="13.5" outlineLevel="1" thickBot="1">
      <c r="A70" s="96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20"/>
      <c r="Q70" s="98"/>
    </row>
    <row r="71" spans="1:17" ht="13.5" thickBot="1">
      <c r="A71" s="96"/>
      <c r="B71" s="100"/>
      <c r="C71" s="101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0"/>
      <c r="Q71" s="98"/>
    </row>
    <row r="72" spans="1:17" ht="12.75">
      <c r="A72" s="96"/>
      <c r="B72" s="86"/>
      <c r="C72" s="48"/>
      <c r="D72" s="49">
        <f aca="true" t="shared" si="25" ref="D72:O72">D$34</f>
        <v>-1</v>
      </c>
      <c r="E72" s="49">
        <f t="shared" si="25"/>
        <v>0</v>
      </c>
      <c r="F72" s="49">
        <f t="shared" si="25"/>
        <v>1</v>
      </c>
      <c r="G72" s="49">
        <f t="shared" si="25"/>
        <v>2</v>
      </c>
      <c r="H72" s="49">
        <f t="shared" si="25"/>
        <v>3</v>
      </c>
      <c r="I72" s="49">
        <f t="shared" si="25"/>
        <v>4</v>
      </c>
      <c r="J72" s="49">
        <f t="shared" si="25"/>
        <v>5</v>
      </c>
      <c r="K72" s="49">
        <f t="shared" si="25"/>
        <v>6</v>
      </c>
      <c r="L72" s="49">
        <f t="shared" si="25"/>
        <v>7</v>
      </c>
      <c r="M72" s="49">
        <f t="shared" si="25"/>
        <v>8</v>
      </c>
      <c r="N72" s="49">
        <f t="shared" si="25"/>
        <v>9</v>
      </c>
      <c r="O72" s="49">
        <f t="shared" si="25"/>
        <v>10</v>
      </c>
      <c r="P72" s="50"/>
      <c r="Q72" s="98"/>
    </row>
    <row r="73" spans="1:17" ht="12.75">
      <c r="A73" s="96"/>
      <c r="B73" s="51" t="s">
        <v>57</v>
      </c>
      <c r="C73" s="52"/>
      <c r="D73" s="53">
        <f aca="true" t="shared" si="26" ref="D73:O73">D$35</f>
        <v>2003</v>
      </c>
      <c r="E73" s="53">
        <f t="shared" si="26"/>
        <v>2004</v>
      </c>
      <c r="F73" s="53">
        <f t="shared" si="26"/>
        <v>2005</v>
      </c>
      <c r="G73" s="53">
        <f t="shared" si="26"/>
        <v>2006</v>
      </c>
      <c r="H73" s="53">
        <f t="shared" si="26"/>
        <v>2007</v>
      </c>
      <c r="I73" s="53">
        <f t="shared" si="26"/>
        <v>2008</v>
      </c>
      <c r="J73" s="53">
        <f t="shared" si="26"/>
        <v>2009</v>
      </c>
      <c r="K73" s="53">
        <f t="shared" si="26"/>
        <v>2010</v>
      </c>
      <c r="L73" s="53">
        <f t="shared" si="26"/>
        <v>2011</v>
      </c>
      <c r="M73" s="53">
        <f t="shared" si="26"/>
        <v>2012</v>
      </c>
      <c r="N73" s="53">
        <f t="shared" si="26"/>
        <v>2013</v>
      </c>
      <c r="O73" s="53">
        <f t="shared" si="26"/>
        <v>2014</v>
      </c>
      <c r="P73" s="54"/>
      <c r="Q73" s="98"/>
    </row>
    <row r="74" spans="1:17" ht="12.75" outlineLevel="1">
      <c r="A74" s="96"/>
      <c r="B74" s="55" t="s">
        <v>54</v>
      </c>
      <c r="C74" s="56" t="s">
        <v>116</v>
      </c>
      <c r="D74" s="57">
        <f aca="true" t="shared" si="27" ref="D74:O74">D58*(1-D66)</f>
        <v>1461.8677042801557</v>
      </c>
      <c r="E74" s="57">
        <f t="shared" si="27"/>
        <v>1177.9299999999998</v>
      </c>
      <c r="F74" s="57">
        <f t="shared" si="27"/>
        <v>1255.6733800000004</v>
      </c>
      <c r="G74" s="57">
        <f t="shared" si="27"/>
        <v>1338.5478230800006</v>
      </c>
      <c r="H74" s="57">
        <f t="shared" si="27"/>
        <v>1426.8919794032793</v>
      </c>
      <c r="I74" s="57">
        <f t="shared" si="27"/>
        <v>1521.066850043896</v>
      </c>
      <c r="J74" s="57">
        <f t="shared" si="27"/>
        <v>1621.4572621467917</v>
      </c>
      <c r="K74" s="57">
        <f t="shared" si="27"/>
        <v>1728.4734414484851</v>
      </c>
      <c r="L74" s="57">
        <f t="shared" si="27"/>
        <v>1842.5526885840802</v>
      </c>
      <c r="M74" s="57">
        <f t="shared" si="27"/>
        <v>1964.1611660306323</v>
      </c>
      <c r="N74" s="57">
        <f t="shared" si="27"/>
        <v>2093.7958029886577</v>
      </c>
      <c r="O74" s="57">
        <f t="shared" si="27"/>
        <v>2231.9863259859076</v>
      </c>
      <c r="P74" s="58"/>
      <c r="Q74" s="98"/>
    </row>
    <row r="75" spans="1:17" ht="13.5" outlineLevel="1" thickBot="1">
      <c r="A75" s="96"/>
      <c r="B75" s="55" t="s">
        <v>54</v>
      </c>
      <c r="C75" s="56" t="s">
        <v>14</v>
      </c>
      <c r="D75" s="57">
        <f aca="true" t="shared" si="28" ref="D75:O75">D54</f>
        <v>1870</v>
      </c>
      <c r="E75" s="57">
        <f t="shared" si="28"/>
        <v>1993.42</v>
      </c>
      <c r="F75" s="57">
        <f t="shared" si="28"/>
        <v>2124.98572</v>
      </c>
      <c r="G75" s="57">
        <f t="shared" si="28"/>
        <v>2265.23477752</v>
      </c>
      <c r="H75" s="57">
        <f t="shared" si="28"/>
        <v>2414.740272836321</v>
      </c>
      <c r="I75" s="57">
        <f t="shared" si="28"/>
        <v>2574.1131308435183</v>
      </c>
      <c r="J75" s="57">
        <f t="shared" si="28"/>
        <v>2744.0045974791906</v>
      </c>
      <c r="K75" s="57">
        <f t="shared" si="28"/>
        <v>2925.108900912817</v>
      </c>
      <c r="L75" s="57">
        <f t="shared" si="28"/>
        <v>3118.1660883730633</v>
      </c>
      <c r="M75" s="57">
        <f t="shared" si="28"/>
        <v>3323.965050205686</v>
      </c>
      <c r="N75" s="57">
        <f t="shared" si="28"/>
        <v>3543.3467435192615</v>
      </c>
      <c r="O75" s="57">
        <f t="shared" si="28"/>
        <v>3777.2076285915323</v>
      </c>
      <c r="P75" s="58"/>
      <c r="Q75" s="98"/>
    </row>
    <row r="76" spans="1:17" ht="13.5" outlineLevel="1" thickBot="1">
      <c r="A76" s="96"/>
      <c r="B76" s="55"/>
      <c r="C76" s="155" t="s">
        <v>130</v>
      </c>
      <c r="D76" s="154">
        <v>1870</v>
      </c>
      <c r="E76" s="44">
        <f aca="true" t="shared" si="29" ref="E76:O76">$D76*((1+$D$22)^(E$34+1))*(1+E77)</f>
        <v>1993.42</v>
      </c>
      <c r="F76" s="44">
        <f t="shared" si="29"/>
        <v>2124.98572</v>
      </c>
      <c r="G76" s="44">
        <f t="shared" si="29"/>
        <v>2265.23477752</v>
      </c>
      <c r="H76" s="44">
        <f t="shared" si="29"/>
        <v>2414.740272836321</v>
      </c>
      <c r="I76" s="44">
        <f t="shared" si="29"/>
        <v>2574.1131308435183</v>
      </c>
      <c r="J76" s="44">
        <f t="shared" si="29"/>
        <v>2744.0045974791906</v>
      </c>
      <c r="K76" s="44">
        <f t="shared" si="29"/>
        <v>2925.108900912817</v>
      </c>
      <c r="L76" s="44">
        <f t="shared" si="29"/>
        <v>3118.1660883730633</v>
      </c>
      <c r="M76" s="44">
        <f t="shared" si="29"/>
        <v>3323.965050205686</v>
      </c>
      <c r="N76" s="44">
        <f t="shared" si="29"/>
        <v>3543.3467435192615</v>
      </c>
      <c r="O76" s="44">
        <f t="shared" si="29"/>
        <v>3777.2076285915323</v>
      </c>
      <c r="P76" s="58"/>
      <c r="Q76" s="98"/>
    </row>
    <row r="77" spans="1:17" ht="12.75" outlineLevel="2">
      <c r="A77" s="96"/>
      <c r="B77" s="59"/>
      <c r="C77" s="24" t="str">
        <f>$C$37</f>
        <v>Year to Year Growth %</v>
      </c>
      <c r="D77" s="31"/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  <c r="P77" s="60"/>
      <c r="Q77" s="98"/>
    </row>
    <row r="78" spans="1:17" ht="12.75" outlineLevel="2">
      <c r="A78" s="96"/>
      <c r="B78" s="59"/>
      <c r="C78" s="30" t="s">
        <v>129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60"/>
      <c r="Q78" s="98"/>
    </row>
    <row r="79" spans="1:17" ht="12.75" outlineLevel="1">
      <c r="A79" s="96"/>
      <c r="B79" s="55"/>
      <c r="C79" s="61" t="s">
        <v>115</v>
      </c>
      <c r="D79" s="13"/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60"/>
      <c r="Q79" s="98"/>
    </row>
    <row r="80" spans="1:17" ht="12.75" outlineLevel="1">
      <c r="A80" s="96"/>
      <c r="B80" s="55"/>
      <c r="C80" s="61" t="s">
        <v>131</v>
      </c>
      <c r="D80" s="156">
        <v>0</v>
      </c>
      <c r="E80" s="123">
        <v>0</v>
      </c>
      <c r="F80" s="123">
        <v>0</v>
      </c>
      <c r="G80" s="123">
        <v>0</v>
      </c>
      <c r="H80" s="123">
        <v>0</v>
      </c>
      <c r="I80" s="123">
        <v>0</v>
      </c>
      <c r="J80" s="123">
        <v>0</v>
      </c>
      <c r="K80" s="123">
        <v>0</v>
      </c>
      <c r="L80" s="123">
        <v>0</v>
      </c>
      <c r="M80" s="123">
        <v>0</v>
      </c>
      <c r="N80" s="123">
        <v>0</v>
      </c>
      <c r="O80" s="123">
        <v>0</v>
      </c>
      <c r="P80" s="60"/>
      <c r="Q80" s="98"/>
    </row>
    <row r="81" spans="1:17" ht="12.75" outlineLevel="1">
      <c r="A81" s="96"/>
      <c r="B81" s="55" t="s">
        <v>54</v>
      </c>
      <c r="C81" s="56" t="s">
        <v>59</v>
      </c>
      <c r="D81" s="57">
        <f aca="true" t="shared" si="30" ref="D81:O81">D74+D75-D76+D78-D79+D80</f>
        <v>1461.8677042801555</v>
      </c>
      <c r="E81" s="57">
        <f t="shared" si="30"/>
        <v>1177.9299999999998</v>
      </c>
      <c r="F81" s="57">
        <f t="shared" si="30"/>
        <v>1255.6733800000006</v>
      </c>
      <c r="G81" s="57">
        <f t="shared" si="30"/>
        <v>1338.5478230800004</v>
      </c>
      <c r="H81" s="57">
        <f t="shared" si="30"/>
        <v>1426.8919794032795</v>
      </c>
      <c r="I81" s="57">
        <f t="shared" si="30"/>
        <v>1521.066850043896</v>
      </c>
      <c r="J81" s="57">
        <f t="shared" si="30"/>
        <v>1621.457262146792</v>
      </c>
      <c r="K81" s="57">
        <f t="shared" si="30"/>
        <v>1728.4734414484851</v>
      </c>
      <c r="L81" s="57">
        <f t="shared" si="30"/>
        <v>1842.5526885840804</v>
      </c>
      <c r="M81" s="57">
        <f t="shared" si="30"/>
        <v>1964.161166030632</v>
      </c>
      <c r="N81" s="57">
        <f t="shared" si="30"/>
        <v>2093.7958029886577</v>
      </c>
      <c r="O81" s="57">
        <f t="shared" si="30"/>
        <v>2231.986325985908</v>
      </c>
      <c r="P81" s="58"/>
      <c r="Q81" s="98"/>
    </row>
    <row r="82" spans="1:17" ht="13.5" thickBot="1">
      <c r="A82" s="96"/>
      <c r="B82" s="62"/>
      <c r="C82" s="39" t="s">
        <v>61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4"/>
      <c r="Q82" s="98"/>
    </row>
    <row r="83" spans="1:17" ht="13.5" thickBot="1">
      <c r="A83" s="96"/>
      <c r="B83" s="103"/>
      <c r="C83" s="104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3"/>
      <c r="Q83" s="12"/>
    </row>
    <row r="84" spans="1:17" ht="12.75">
      <c r="A84" s="96"/>
      <c r="B84" s="115" t="s">
        <v>92</v>
      </c>
      <c r="C84" s="106"/>
      <c r="D84" s="121">
        <f aca="true" t="shared" si="31" ref="D84:O84">D$34</f>
        <v>-1</v>
      </c>
      <c r="E84" s="121">
        <f t="shared" si="31"/>
        <v>0</v>
      </c>
      <c r="F84" s="121">
        <f t="shared" si="31"/>
        <v>1</v>
      </c>
      <c r="G84" s="121">
        <f t="shared" si="31"/>
        <v>2</v>
      </c>
      <c r="H84" s="121">
        <f t="shared" si="31"/>
        <v>3</v>
      </c>
      <c r="I84" s="121">
        <f t="shared" si="31"/>
        <v>4</v>
      </c>
      <c r="J84" s="121">
        <f t="shared" si="31"/>
        <v>5</v>
      </c>
      <c r="K84" s="121">
        <f t="shared" si="31"/>
        <v>6</v>
      </c>
      <c r="L84" s="121">
        <f t="shared" si="31"/>
        <v>7</v>
      </c>
      <c r="M84" s="121">
        <f t="shared" si="31"/>
        <v>8</v>
      </c>
      <c r="N84" s="121">
        <f t="shared" si="31"/>
        <v>9</v>
      </c>
      <c r="O84" s="121">
        <f t="shared" si="31"/>
        <v>10</v>
      </c>
      <c r="P84" s="107"/>
      <c r="Q84" s="12"/>
    </row>
    <row r="85" spans="1:17" ht="12.75">
      <c r="A85" s="96"/>
      <c r="B85" s="116"/>
      <c r="C85" s="117"/>
      <c r="D85" s="118">
        <f aca="true" t="shared" si="32" ref="D85:O85">D$35</f>
        <v>2003</v>
      </c>
      <c r="E85" s="118">
        <f t="shared" si="32"/>
        <v>2004</v>
      </c>
      <c r="F85" s="118">
        <f t="shared" si="32"/>
        <v>2005</v>
      </c>
      <c r="G85" s="118">
        <f t="shared" si="32"/>
        <v>2006</v>
      </c>
      <c r="H85" s="118">
        <f t="shared" si="32"/>
        <v>2007</v>
      </c>
      <c r="I85" s="118">
        <f t="shared" si="32"/>
        <v>2008</v>
      </c>
      <c r="J85" s="118">
        <f t="shared" si="32"/>
        <v>2009</v>
      </c>
      <c r="K85" s="118">
        <f t="shared" si="32"/>
        <v>2010</v>
      </c>
      <c r="L85" s="118">
        <f t="shared" si="32"/>
        <v>2011</v>
      </c>
      <c r="M85" s="118">
        <f t="shared" si="32"/>
        <v>2012</v>
      </c>
      <c r="N85" s="118">
        <f t="shared" si="32"/>
        <v>2013</v>
      </c>
      <c r="O85" s="118">
        <f t="shared" si="32"/>
        <v>2014</v>
      </c>
      <c r="P85" s="119"/>
      <c r="Q85" s="98"/>
    </row>
    <row r="86" spans="1:17" ht="12.75" outlineLevel="1">
      <c r="A86" s="96"/>
      <c r="B86" s="108"/>
      <c r="C86" s="120" t="s">
        <v>91</v>
      </c>
      <c r="D86" s="45">
        <f aca="true" t="shared" si="33" ref="D86:O86">D81</f>
        <v>1461.8677042801555</v>
      </c>
      <c r="E86" s="45">
        <f t="shared" si="33"/>
        <v>1177.9299999999998</v>
      </c>
      <c r="F86" s="45">
        <f t="shared" si="33"/>
        <v>1255.6733800000006</v>
      </c>
      <c r="G86" s="45">
        <f t="shared" si="33"/>
        <v>1338.5478230800004</v>
      </c>
      <c r="H86" s="45">
        <f t="shared" si="33"/>
        <v>1426.8919794032795</v>
      </c>
      <c r="I86" s="45">
        <f t="shared" si="33"/>
        <v>1521.066850043896</v>
      </c>
      <c r="J86" s="45">
        <f t="shared" si="33"/>
        <v>1621.457262146792</v>
      </c>
      <c r="K86" s="45">
        <f t="shared" si="33"/>
        <v>1728.4734414484851</v>
      </c>
      <c r="L86" s="45">
        <f t="shared" si="33"/>
        <v>1842.5526885840804</v>
      </c>
      <c r="M86" s="45">
        <f t="shared" si="33"/>
        <v>1964.161166030632</v>
      </c>
      <c r="N86" s="45">
        <f t="shared" si="33"/>
        <v>2093.7958029886577</v>
      </c>
      <c r="O86" s="45">
        <f t="shared" si="33"/>
        <v>2231.986325985908</v>
      </c>
      <c r="P86" s="110"/>
      <c r="Q86" s="12"/>
    </row>
    <row r="87" spans="1:17" ht="12.75" outlineLevel="1">
      <c r="A87" s="96"/>
      <c r="B87" s="125" t="s">
        <v>120</v>
      </c>
      <c r="C87" s="120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110"/>
      <c r="Q87" s="12"/>
    </row>
    <row r="88" spans="1:17" ht="12.75" outlineLevel="1">
      <c r="A88" s="96"/>
      <c r="B88" s="108"/>
      <c r="C88" s="120" t="str">
        <f>"TV (WACC) at end of year "&amp;ROUND($D$24,0)</f>
        <v>TV (WACC) at end of year 5</v>
      </c>
      <c r="D88" s="122">
        <f aca="true" t="shared" si="34" ref="D88:O88">IF(D$84=$D$24,(D$86*(1+$D$20))/($I$21-$D$20),0)</f>
        <v>0</v>
      </c>
      <c r="E88" s="122">
        <f t="shared" si="34"/>
        <v>0</v>
      </c>
      <c r="F88" s="122">
        <f t="shared" si="34"/>
        <v>0</v>
      </c>
      <c r="G88" s="122">
        <f t="shared" si="34"/>
        <v>0</v>
      </c>
      <c r="H88" s="122">
        <f t="shared" si="34"/>
        <v>0</v>
      </c>
      <c r="I88" s="122">
        <f t="shared" si="34"/>
        <v>0</v>
      </c>
      <c r="J88" s="122">
        <f t="shared" si="34"/>
        <v>35651.4598735934</v>
      </c>
      <c r="K88" s="122">
        <f t="shared" si="34"/>
        <v>0</v>
      </c>
      <c r="L88" s="122">
        <f t="shared" si="34"/>
        <v>0</v>
      </c>
      <c r="M88" s="122">
        <f t="shared" si="34"/>
        <v>0</v>
      </c>
      <c r="N88" s="122">
        <f t="shared" si="34"/>
        <v>0</v>
      </c>
      <c r="O88" s="122">
        <f t="shared" si="34"/>
        <v>0</v>
      </c>
      <c r="P88" s="122">
        <f>IF(P$84=$D$24,(P$86(1+$D$20))/($I$21-$D$20),0)</f>
        <v>0</v>
      </c>
      <c r="Q88" s="12"/>
    </row>
    <row r="89" spans="1:17" ht="12.75" outlineLevel="1">
      <c r="A89" s="96"/>
      <c r="B89" s="108"/>
      <c r="C89" s="109"/>
      <c r="D89" s="45">
        <f aca="true" t="shared" si="35" ref="D89:O89">IF(D$84&lt;=$D$24,D86+D88,0)</f>
        <v>1461.8677042801555</v>
      </c>
      <c r="E89" s="45">
        <f t="shared" si="35"/>
        <v>1177.9299999999998</v>
      </c>
      <c r="F89" s="45">
        <f t="shared" si="35"/>
        <v>1255.6733800000006</v>
      </c>
      <c r="G89" s="45">
        <f t="shared" si="35"/>
        <v>1338.5478230800004</v>
      </c>
      <c r="H89" s="45">
        <f t="shared" si="35"/>
        <v>1426.8919794032795</v>
      </c>
      <c r="I89" s="45">
        <f t="shared" si="35"/>
        <v>1521.066850043896</v>
      </c>
      <c r="J89" s="45">
        <f t="shared" si="35"/>
        <v>37272.91713574019</v>
      </c>
      <c r="K89" s="45">
        <f t="shared" si="35"/>
        <v>0</v>
      </c>
      <c r="L89" s="45">
        <f t="shared" si="35"/>
        <v>0</v>
      </c>
      <c r="M89" s="45">
        <f t="shared" si="35"/>
        <v>0</v>
      </c>
      <c r="N89" s="45">
        <f t="shared" si="35"/>
        <v>0</v>
      </c>
      <c r="O89" s="45">
        <f t="shared" si="35"/>
        <v>0</v>
      </c>
      <c r="P89" s="110"/>
      <c r="Q89" s="12"/>
    </row>
    <row r="90" spans="1:17" ht="12.75" outlineLevel="1">
      <c r="A90" s="96"/>
      <c r="B90" s="108"/>
      <c r="C90" s="120" t="str">
        <f>"Discounted Cash Flow (WACC) "&amp;ROUND($I$21,4)</f>
        <v>Discounted Cash Flow (WACC) 0.0814</v>
      </c>
      <c r="D90" s="126">
        <f aca="true" t="shared" si="36" ref="D90:O90">D89/(1+$I$21)^D$34</f>
        <v>1580.9300304610992</v>
      </c>
      <c r="E90" s="45">
        <f t="shared" si="36"/>
        <v>1177.9299999999998</v>
      </c>
      <c r="F90" s="45">
        <f t="shared" si="36"/>
        <v>1161.1066435438127</v>
      </c>
      <c r="G90" s="45">
        <f t="shared" si="36"/>
        <v>1144.5235605524754</v>
      </c>
      <c r="H90" s="45">
        <f t="shared" si="36"/>
        <v>1128.177319407687</v>
      </c>
      <c r="I90" s="45">
        <f t="shared" si="36"/>
        <v>1112.0645375019865</v>
      </c>
      <c r="J90" s="45">
        <f t="shared" si="36"/>
        <v>25198.256748948144</v>
      </c>
      <c r="K90" s="45">
        <f t="shared" si="36"/>
        <v>0</v>
      </c>
      <c r="L90" s="45">
        <f t="shared" si="36"/>
        <v>0</v>
      </c>
      <c r="M90" s="45">
        <f t="shared" si="36"/>
        <v>0</v>
      </c>
      <c r="N90" s="45">
        <f t="shared" si="36"/>
        <v>0</v>
      </c>
      <c r="O90" s="45">
        <f t="shared" si="36"/>
        <v>0</v>
      </c>
      <c r="P90" s="110"/>
      <c r="Q90" s="12"/>
    </row>
    <row r="91" spans="1:17" ht="12.75" outlineLevel="1">
      <c r="A91" s="96"/>
      <c r="B91" s="108"/>
      <c r="C91" s="109"/>
      <c r="D91" s="25">
        <f>SUM(E90:O90)</f>
        <v>30922.058809954106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110"/>
      <c r="Q91" s="12"/>
    </row>
    <row r="92" spans="1:17" ht="12.75" outlineLevel="1">
      <c r="A92" s="96"/>
      <c r="B92" s="108"/>
      <c r="C92" s="120" t="s">
        <v>93</v>
      </c>
      <c r="D92" s="126">
        <f>$D$11</f>
        <v>12190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110"/>
      <c r="Q92" s="12"/>
    </row>
    <row r="93" spans="1:17" ht="12.75" outlineLevel="1">
      <c r="A93" s="96"/>
      <c r="B93" s="108"/>
      <c r="C93" s="120" t="s">
        <v>94</v>
      </c>
      <c r="D93" s="25">
        <f>D91-D92</f>
        <v>18732.058809954106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110"/>
      <c r="Q93" s="12"/>
    </row>
    <row r="94" spans="1:17" ht="12.75" outlineLevel="1">
      <c r="A94" s="96"/>
      <c r="B94" s="108"/>
      <c r="C94" s="120" t="s">
        <v>117</v>
      </c>
      <c r="D94" s="25">
        <f>$D$8</f>
        <v>480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110"/>
      <c r="Q94" s="12"/>
    </row>
    <row r="95" spans="1:17" ht="12.75" outlineLevel="1">
      <c r="A95" s="96"/>
      <c r="B95" s="108"/>
      <c r="C95" s="120" t="s">
        <v>22</v>
      </c>
      <c r="D95" s="25">
        <f>D93/D94</f>
        <v>39.02512252073772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110"/>
      <c r="Q95" s="12"/>
    </row>
    <row r="96" spans="1:17" ht="12.75" outlineLevel="1">
      <c r="A96" s="96"/>
      <c r="B96" s="108"/>
      <c r="C96" s="120" t="s">
        <v>121</v>
      </c>
      <c r="D96" s="33">
        <f>(SUM(D88:O88)/(1+$I$21)^$D$24)/D91</f>
        <v>0.7794459940891999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110"/>
      <c r="Q96" s="12"/>
    </row>
    <row r="97" spans="1:17" ht="12.75" outlineLevel="1">
      <c r="A97" s="96"/>
      <c r="B97" s="125" t="s">
        <v>119</v>
      </c>
      <c r="C97" s="120"/>
      <c r="D97" s="2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110"/>
      <c r="Q97" s="12"/>
    </row>
    <row r="98" spans="1:17" ht="12.75" outlineLevel="1">
      <c r="A98" s="96"/>
      <c r="B98" s="108"/>
      <c r="C98" s="120" t="str">
        <f>"TV (APV) at end of year "&amp;ROUND($D$24,0)</f>
        <v>TV (APV) at end of year 5</v>
      </c>
      <c r="D98" s="126">
        <f aca="true" t="shared" si="37" ref="D98:P98">IF(D$84=$D$24,(D$86*(1+$D$20))/($I$8-$D$20),0)</f>
        <v>0</v>
      </c>
      <c r="E98" s="126">
        <f t="shared" si="37"/>
        <v>0</v>
      </c>
      <c r="F98" s="126">
        <f t="shared" si="37"/>
        <v>0</v>
      </c>
      <c r="G98" s="126">
        <f t="shared" si="37"/>
        <v>0</v>
      </c>
      <c r="H98" s="126">
        <f t="shared" si="37"/>
        <v>0</v>
      </c>
      <c r="I98" s="126">
        <f t="shared" si="37"/>
        <v>0</v>
      </c>
      <c r="J98" s="126">
        <f t="shared" si="37"/>
        <v>30058.306996247473</v>
      </c>
      <c r="K98" s="126">
        <f t="shared" si="37"/>
        <v>0</v>
      </c>
      <c r="L98" s="126">
        <f t="shared" si="37"/>
        <v>0</v>
      </c>
      <c r="M98" s="126">
        <f t="shared" si="37"/>
        <v>0</v>
      </c>
      <c r="N98" s="126">
        <f t="shared" si="37"/>
        <v>0</v>
      </c>
      <c r="O98" s="126">
        <f t="shared" si="37"/>
        <v>0</v>
      </c>
      <c r="P98" s="126">
        <f t="shared" si="37"/>
        <v>0</v>
      </c>
      <c r="Q98" s="12"/>
    </row>
    <row r="99" spans="1:17" ht="12.75" outlineLevel="1">
      <c r="A99" s="96"/>
      <c r="B99" s="108"/>
      <c r="C99" s="120"/>
      <c r="D99" s="45">
        <f aca="true" t="shared" si="38" ref="D99:O99">IF(D$84&lt;=$D$24,D86+D98,0)</f>
        <v>1461.8677042801555</v>
      </c>
      <c r="E99" s="45">
        <f t="shared" si="38"/>
        <v>1177.9299999999998</v>
      </c>
      <c r="F99" s="45">
        <f t="shared" si="38"/>
        <v>1255.6733800000006</v>
      </c>
      <c r="G99" s="45">
        <f t="shared" si="38"/>
        <v>1338.5478230800004</v>
      </c>
      <c r="H99" s="45">
        <f t="shared" si="38"/>
        <v>1426.8919794032795</v>
      </c>
      <c r="I99" s="45">
        <f t="shared" si="38"/>
        <v>1521.066850043896</v>
      </c>
      <c r="J99" s="45">
        <f t="shared" si="38"/>
        <v>31679.764258394265</v>
      </c>
      <c r="K99" s="45">
        <f t="shared" si="38"/>
        <v>0</v>
      </c>
      <c r="L99" s="45">
        <f t="shared" si="38"/>
        <v>0</v>
      </c>
      <c r="M99" s="45">
        <f t="shared" si="38"/>
        <v>0</v>
      </c>
      <c r="N99" s="45">
        <f t="shared" si="38"/>
        <v>0</v>
      </c>
      <c r="O99" s="45">
        <f t="shared" si="38"/>
        <v>0</v>
      </c>
      <c r="P99" s="110"/>
      <c r="Q99" s="12"/>
    </row>
    <row r="100" spans="1:17" ht="12.75" outlineLevel="1">
      <c r="A100" s="96"/>
      <c r="B100" s="108"/>
      <c r="C100" s="120" t="str">
        <f>"Discounted Cash Flow (APV) "&amp;ROUND($I$8,4)</f>
        <v>Discounted Cash Flow (APV) 0.0902</v>
      </c>
      <c r="D100" s="126">
        <f aca="true" t="shared" si="39" ref="D100:O100">D99/(1+$I$8)^D$34</f>
        <v>1593.7272890547747</v>
      </c>
      <c r="E100" s="45">
        <f t="shared" si="39"/>
        <v>1177.9299999999998</v>
      </c>
      <c r="F100" s="45">
        <f t="shared" si="39"/>
        <v>1151.7832278789672</v>
      </c>
      <c r="G100" s="45">
        <f t="shared" si="39"/>
        <v>1126.2168414280065</v>
      </c>
      <c r="H100" s="45">
        <f t="shared" si="39"/>
        <v>1101.2179576983376</v>
      </c>
      <c r="I100" s="45">
        <f t="shared" si="39"/>
        <v>1076.773979706837</v>
      </c>
      <c r="J100" s="45">
        <f t="shared" si="39"/>
        <v>20570.85081845693</v>
      </c>
      <c r="K100" s="45">
        <f t="shared" si="39"/>
        <v>0</v>
      </c>
      <c r="L100" s="45">
        <f t="shared" si="39"/>
        <v>0</v>
      </c>
      <c r="M100" s="45">
        <f t="shared" si="39"/>
        <v>0</v>
      </c>
      <c r="N100" s="45">
        <f t="shared" si="39"/>
        <v>0</v>
      </c>
      <c r="O100" s="45">
        <f t="shared" si="39"/>
        <v>0</v>
      </c>
      <c r="P100" s="110"/>
      <c r="Q100" s="12"/>
    </row>
    <row r="101" spans="1:17" ht="12.75" outlineLevel="1">
      <c r="A101" s="96"/>
      <c r="B101" s="108"/>
      <c r="C101" s="120"/>
      <c r="D101" s="25">
        <f>SUM(E100:O100)</f>
        <v>26204.77282516908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110"/>
      <c r="Q101" s="12"/>
    </row>
    <row r="102" spans="1:17" ht="12.75" outlineLevel="1">
      <c r="A102" s="96"/>
      <c r="B102" s="108"/>
      <c r="C102" s="120" t="s">
        <v>137</v>
      </c>
      <c r="D102" s="45">
        <f>Tax_Rate*($D$11+$D$29*$D$9*$D$15)</f>
        <v>4266.5</v>
      </c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110"/>
      <c r="Q102" s="12"/>
    </row>
    <row r="103" spans="1:17" ht="12.75" outlineLevel="1">
      <c r="A103" s="96"/>
      <c r="B103" s="108"/>
      <c r="C103" s="120" t="s">
        <v>118</v>
      </c>
      <c r="D103" s="25">
        <f>D101+D102</f>
        <v>30471.27282516908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110"/>
      <c r="Q103" s="12"/>
    </row>
    <row r="104" spans="1:17" ht="12.75" outlineLevel="1">
      <c r="A104" s="96"/>
      <c r="B104" s="108"/>
      <c r="C104" s="120" t="s">
        <v>93</v>
      </c>
      <c r="D104" s="126">
        <f>$D$11</f>
        <v>12190</v>
      </c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110"/>
      <c r="Q104" s="12"/>
    </row>
    <row r="105" spans="1:17" ht="12.75" outlineLevel="1">
      <c r="A105" s="96"/>
      <c r="B105" s="108"/>
      <c r="C105" s="120" t="s">
        <v>94</v>
      </c>
      <c r="D105" s="25">
        <f>D103-D104</f>
        <v>18281.27282516908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110"/>
      <c r="Q105" s="12"/>
    </row>
    <row r="106" spans="1:17" ht="12.75" outlineLevel="1">
      <c r="A106" s="96"/>
      <c r="B106" s="108"/>
      <c r="C106" s="120" t="s">
        <v>117</v>
      </c>
      <c r="D106" s="25">
        <f>$D$8</f>
        <v>480</v>
      </c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110"/>
      <c r="Q106" s="12"/>
    </row>
    <row r="107" spans="1:17" ht="12.75" outlineLevel="1">
      <c r="A107" s="96"/>
      <c r="B107" s="108"/>
      <c r="C107" s="120" t="s">
        <v>22</v>
      </c>
      <c r="D107" s="25">
        <f>D105/D106</f>
        <v>38.08598505243558</v>
      </c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110"/>
      <c r="Q107" s="12"/>
    </row>
    <row r="108" spans="1:17" ht="12.75" outlineLevel="1">
      <c r="A108" s="96"/>
      <c r="B108" s="108"/>
      <c r="C108" s="120" t="s">
        <v>121</v>
      </c>
      <c r="D108" s="33">
        <f>(SUM(D98:O98)/(1+$I$8)^$D$24)/D101</f>
        <v>0.7448253170743754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110"/>
      <c r="Q108" s="12"/>
    </row>
    <row r="109" spans="1:17" ht="13.5" thickBot="1">
      <c r="A109" s="96"/>
      <c r="B109" s="111"/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4"/>
      <c r="Q109" s="12"/>
    </row>
    <row r="110" spans="1:17" ht="12.7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1:16" ht="12.75">
      <c r="A111" s="96"/>
      <c r="B111" s="26"/>
      <c r="C111" s="182" t="s">
        <v>139</v>
      </c>
      <c r="D111" s="87">
        <f aca="true" t="shared" si="40" ref="D111:O111">IF(D112=$C$147,D113,IF(D112=$C$148,D116,IF(D112=$C$149,D118,D119)))</f>
        <v>0</v>
      </c>
      <c r="E111" s="87">
        <f t="shared" si="40"/>
        <v>0</v>
      </c>
      <c r="F111" s="87">
        <f t="shared" si="40"/>
        <v>0</v>
      </c>
      <c r="G111" s="87">
        <f t="shared" si="40"/>
        <v>0</v>
      </c>
      <c r="H111" s="87">
        <f t="shared" si="40"/>
        <v>0</v>
      </c>
      <c r="I111" s="87">
        <f t="shared" si="40"/>
        <v>0</v>
      </c>
      <c r="J111" s="87">
        <f t="shared" si="40"/>
        <v>0</v>
      </c>
      <c r="K111" s="87">
        <f t="shared" si="40"/>
        <v>0</v>
      </c>
      <c r="L111" s="87">
        <f t="shared" si="40"/>
        <v>0</v>
      </c>
      <c r="M111" s="87">
        <f t="shared" si="40"/>
        <v>0</v>
      </c>
      <c r="N111" s="87">
        <f t="shared" si="40"/>
        <v>0</v>
      </c>
      <c r="O111" s="87">
        <f t="shared" si="40"/>
        <v>0</v>
      </c>
      <c r="P111" s="23"/>
    </row>
    <row r="112" spans="1:16" ht="12.75">
      <c r="A112" s="96"/>
      <c r="B112" s="21"/>
      <c r="C112" s="30"/>
      <c r="D112" s="16" t="s">
        <v>52</v>
      </c>
      <c r="E112" s="16" t="s">
        <v>52</v>
      </c>
      <c r="F112" s="16" t="s">
        <v>52</v>
      </c>
      <c r="G112" s="16" t="s">
        <v>52</v>
      </c>
      <c r="H112" s="16" t="s">
        <v>52</v>
      </c>
      <c r="I112" s="16" t="s">
        <v>52</v>
      </c>
      <c r="J112" s="16" t="s">
        <v>52</v>
      </c>
      <c r="K112" s="16" t="s">
        <v>52</v>
      </c>
      <c r="L112" s="16" t="s">
        <v>52</v>
      </c>
      <c r="M112" s="16" t="s">
        <v>52</v>
      </c>
      <c r="N112" s="16" t="s">
        <v>52</v>
      </c>
      <c r="O112" s="16" t="s">
        <v>52</v>
      </c>
      <c r="P112" s="23"/>
    </row>
    <row r="113" spans="1:16" ht="12.75">
      <c r="A113" s="96"/>
      <c r="B113" s="21"/>
      <c r="C113" s="24" t="s">
        <v>52</v>
      </c>
      <c r="D113" s="13"/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23"/>
    </row>
    <row r="114" spans="1:16" ht="12.75">
      <c r="A114" s="96"/>
      <c r="B114" s="21"/>
      <c r="C114" s="24" t="s">
        <v>79</v>
      </c>
      <c r="D114" s="13">
        <v>0.1</v>
      </c>
      <c r="E114" s="13">
        <v>0.1</v>
      </c>
      <c r="F114" s="13">
        <v>0.1</v>
      </c>
      <c r="G114" s="13">
        <v>0.1</v>
      </c>
      <c r="H114" s="13">
        <v>0.1</v>
      </c>
      <c r="I114" s="13">
        <v>0.1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23"/>
    </row>
    <row r="115" spans="1:16" ht="12.75">
      <c r="A115" s="96"/>
      <c r="B115" s="21"/>
      <c r="C115" s="24" t="s">
        <v>80</v>
      </c>
      <c r="D115" s="13">
        <f>D8</f>
        <v>480</v>
      </c>
      <c r="E115" s="13">
        <f>$D$115</f>
        <v>480</v>
      </c>
      <c r="F115" s="13">
        <f>$D$115</f>
        <v>480</v>
      </c>
      <c r="G115" s="13">
        <f>$D$115</f>
        <v>480</v>
      </c>
      <c r="H115" s="13">
        <f>$D$115</f>
        <v>480</v>
      </c>
      <c r="I115" s="13">
        <f>$D$115</f>
        <v>480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23"/>
    </row>
    <row r="116" spans="1:16" ht="12.75">
      <c r="A116" s="96"/>
      <c r="B116" s="21"/>
      <c r="C116" s="24" t="s">
        <v>81</v>
      </c>
      <c r="D116" s="45">
        <f aca="true" t="shared" si="41" ref="D116:O116">D114*D115</f>
        <v>48</v>
      </c>
      <c r="E116" s="45">
        <f t="shared" si="41"/>
        <v>48</v>
      </c>
      <c r="F116" s="45">
        <f t="shared" si="41"/>
        <v>48</v>
      </c>
      <c r="G116" s="45">
        <f t="shared" si="41"/>
        <v>48</v>
      </c>
      <c r="H116" s="45">
        <f t="shared" si="41"/>
        <v>48</v>
      </c>
      <c r="I116" s="45">
        <f t="shared" si="41"/>
        <v>48</v>
      </c>
      <c r="J116" s="45">
        <f t="shared" si="41"/>
        <v>0</v>
      </c>
      <c r="K116" s="45">
        <f t="shared" si="41"/>
        <v>0</v>
      </c>
      <c r="L116" s="45">
        <f t="shared" si="41"/>
        <v>0</v>
      </c>
      <c r="M116" s="45">
        <f t="shared" si="41"/>
        <v>0</v>
      </c>
      <c r="N116" s="45">
        <f t="shared" si="41"/>
        <v>0</v>
      </c>
      <c r="O116" s="45">
        <f t="shared" si="41"/>
        <v>0</v>
      </c>
      <c r="P116" s="23"/>
    </row>
    <row r="117" spans="1:16" ht="12.75">
      <c r="A117" s="96"/>
      <c r="B117" s="21"/>
      <c r="C117" s="24" t="s">
        <v>82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3"/>
    </row>
    <row r="118" spans="1:16" ht="12.75">
      <c r="A118" s="96"/>
      <c r="B118" s="21"/>
      <c r="C118" s="24" t="s">
        <v>81</v>
      </c>
      <c r="D118" s="45">
        <f aca="true" t="shared" si="42" ref="D118:O118">D117*D$69</f>
        <v>0</v>
      </c>
      <c r="E118" s="45">
        <f t="shared" si="42"/>
        <v>0</v>
      </c>
      <c r="F118" s="45">
        <f t="shared" si="42"/>
        <v>0</v>
      </c>
      <c r="G118" s="45">
        <f t="shared" si="42"/>
        <v>0</v>
      </c>
      <c r="H118" s="45">
        <f t="shared" si="42"/>
        <v>0</v>
      </c>
      <c r="I118" s="45">
        <f t="shared" si="42"/>
        <v>0</v>
      </c>
      <c r="J118" s="45">
        <f t="shared" si="42"/>
        <v>0</v>
      </c>
      <c r="K118" s="45">
        <f t="shared" si="42"/>
        <v>0</v>
      </c>
      <c r="L118" s="45">
        <f t="shared" si="42"/>
        <v>0</v>
      </c>
      <c r="M118" s="45">
        <f t="shared" si="42"/>
        <v>0</v>
      </c>
      <c r="N118" s="45">
        <f t="shared" si="42"/>
        <v>0</v>
      </c>
      <c r="O118" s="45">
        <f t="shared" si="42"/>
        <v>0</v>
      </c>
      <c r="P118" s="23"/>
    </row>
    <row r="119" spans="1:16" ht="12.75">
      <c r="A119" s="96"/>
      <c r="B119" s="21"/>
      <c r="C119" s="24" t="s">
        <v>83</v>
      </c>
      <c r="D119" s="45">
        <f aca="true" t="shared" si="43" ref="D119:O119">D68-D120</f>
        <v>663</v>
      </c>
      <c r="E119" s="45">
        <f t="shared" si="43"/>
        <v>534.2258999999999</v>
      </c>
      <c r="F119" s="45">
        <f t="shared" si="43"/>
        <v>569.4848094000004</v>
      </c>
      <c r="G119" s="45">
        <f t="shared" si="43"/>
        <v>607.0708068204004</v>
      </c>
      <c r="H119" s="45">
        <f t="shared" si="43"/>
        <v>647.1374800705454</v>
      </c>
      <c r="I119" s="45">
        <f t="shared" si="43"/>
        <v>689.8485537552017</v>
      </c>
      <c r="J119" s="45">
        <f t="shared" si="43"/>
        <v>735.3785583030433</v>
      </c>
      <c r="K119" s="45">
        <f t="shared" si="43"/>
        <v>783.9135431510495</v>
      </c>
      <c r="L119" s="45">
        <f t="shared" si="43"/>
        <v>835.6518369990135</v>
      </c>
      <c r="M119" s="45">
        <f t="shared" si="43"/>
        <v>890.8048582409514</v>
      </c>
      <c r="N119" s="45">
        <f t="shared" si="43"/>
        <v>949.5979788848579</v>
      </c>
      <c r="O119" s="45">
        <f t="shared" si="43"/>
        <v>1012.2714454912568</v>
      </c>
      <c r="P119" s="23"/>
    </row>
    <row r="120" spans="1:16" ht="12.75">
      <c r="A120" s="96"/>
      <c r="B120" s="21"/>
      <c r="C120" s="24" t="s">
        <v>84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23"/>
    </row>
    <row r="121" spans="1:16" ht="12.75">
      <c r="A121" s="96"/>
      <c r="B121" s="26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3"/>
    </row>
    <row r="122" spans="1:16" ht="12.75">
      <c r="A122" s="96"/>
      <c r="B122" s="26"/>
      <c r="C122" s="22" t="s">
        <v>70</v>
      </c>
      <c r="D122" s="87">
        <f aca="true" t="shared" si="44" ref="D122:O122">D68-D111</f>
        <v>663</v>
      </c>
      <c r="E122" s="87">
        <f t="shared" si="44"/>
        <v>534.2258999999999</v>
      </c>
      <c r="F122" s="87">
        <f t="shared" si="44"/>
        <v>569.4848094000004</v>
      </c>
      <c r="G122" s="87">
        <f t="shared" si="44"/>
        <v>607.0708068204004</v>
      </c>
      <c r="H122" s="87">
        <f t="shared" si="44"/>
        <v>647.1374800705454</v>
      </c>
      <c r="I122" s="87">
        <f t="shared" si="44"/>
        <v>689.8485537552017</v>
      </c>
      <c r="J122" s="87">
        <f t="shared" si="44"/>
        <v>735.3785583030433</v>
      </c>
      <c r="K122" s="87">
        <f t="shared" si="44"/>
        <v>783.9135431510495</v>
      </c>
      <c r="L122" s="87">
        <f t="shared" si="44"/>
        <v>835.6518369990135</v>
      </c>
      <c r="M122" s="87">
        <f t="shared" si="44"/>
        <v>890.8048582409514</v>
      </c>
      <c r="N122" s="87">
        <f t="shared" si="44"/>
        <v>949.5979788848579</v>
      </c>
      <c r="O122" s="87">
        <f t="shared" si="44"/>
        <v>1012.2714454912568</v>
      </c>
      <c r="P122" s="23"/>
    </row>
    <row r="123" spans="1:16" ht="13.5" thickBot="1">
      <c r="A123" s="96"/>
      <c r="B123" s="35"/>
      <c r="C123" s="38" t="s">
        <v>60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7"/>
    </row>
    <row r="124" spans="1:16" ht="12.75">
      <c r="A124" s="97" t="s">
        <v>65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</row>
    <row r="125" spans="1:16" ht="13.5" thickBot="1">
      <c r="A125" s="96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</row>
    <row r="126" spans="1:16" ht="12.75">
      <c r="A126" s="98"/>
      <c r="B126" s="84" t="s">
        <v>64</v>
      </c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2"/>
    </row>
    <row r="127" spans="1:16" ht="12.75">
      <c r="A127" s="98"/>
      <c r="B127" s="1"/>
      <c r="C127" s="65" t="s">
        <v>1</v>
      </c>
      <c r="D127" s="9" t="s">
        <v>3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</row>
    <row r="128" spans="1:16" ht="12.75">
      <c r="A128" s="98"/>
      <c r="B128" s="1"/>
      <c r="C128" s="66" t="s">
        <v>34</v>
      </c>
      <c r="D128" s="7" t="s">
        <v>4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</row>
    <row r="129" spans="1:16" ht="12.75">
      <c r="A129" s="98"/>
      <c r="B129" s="1"/>
      <c r="C129" s="66" t="s">
        <v>44</v>
      </c>
      <c r="D129" s="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</row>
    <row r="130" spans="1:16" ht="12.75">
      <c r="A130" s="98"/>
      <c r="B130" s="1"/>
      <c r="C130" s="66" t="s">
        <v>31</v>
      </c>
      <c r="D130" s="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/>
    </row>
    <row r="131" spans="1:16" ht="12.75">
      <c r="A131" s="98"/>
      <c r="B131" s="1"/>
      <c r="C131" s="67" t="s">
        <v>32</v>
      </c>
      <c r="D131" s="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/>
    </row>
    <row r="132" spans="1:16" ht="12.75">
      <c r="A132" s="98"/>
      <c r="B132" s="1"/>
      <c r="C132" s="66" t="s">
        <v>5</v>
      </c>
      <c r="D132" s="7" t="s">
        <v>6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3"/>
    </row>
    <row r="133" spans="1:16" ht="12.75">
      <c r="A133" s="98"/>
      <c r="B133" s="1"/>
      <c r="C133" s="66" t="s">
        <v>40</v>
      </c>
      <c r="D133" s="7" t="s">
        <v>7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/>
    </row>
    <row r="134" spans="1:16" ht="12.75">
      <c r="A134" s="98"/>
      <c r="B134" s="1"/>
      <c r="C134" s="66" t="s">
        <v>41</v>
      </c>
      <c r="D134" s="7" t="s">
        <v>20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/>
    </row>
    <row r="135" spans="1:16" ht="12.75">
      <c r="A135" s="98"/>
      <c r="B135" s="1"/>
      <c r="C135" s="66" t="s">
        <v>42</v>
      </c>
      <c r="D135" s="7" t="s">
        <v>8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3"/>
    </row>
    <row r="136" spans="1:16" ht="12.75">
      <c r="A136" s="98"/>
      <c r="B136" s="1"/>
      <c r="C136" s="66" t="s">
        <v>9</v>
      </c>
      <c r="D136" s="7" t="s">
        <v>30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/>
    </row>
    <row r="137" spans="1:16" ht="12.75">
      <c r="A137" s="98"/>
      <c r="B137" s="1"/>
      <c r="C137" s="66" t="s">
        <v>43</v>
      </c>
      <c r="D137" s="7" t="s">
        <v>10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3"/>
    </row>
    <row r="138" spans="1:16" ht="12.75">
      <c r="A138" s="98"/>
      <c r="B138" s="1"/>
      <c r="C138" s="66" t="s">
        <v>33</v>
      </c>
      <c r="D138" s="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/>
    </row>
    <row r="139" spans="1:16" ht="12.75">
      <c r="A139" s="98"/>
      <c r="B139" s="1"/>
      <c r="C139" s="66" t="s">
        <v>11</v>
      </c>
      <c r="D139" s="7" t="s">
        <v>12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/>
    </row>
    <row r="140" spans="1:16" ht="12.75">
      <c r="A140" s="98"/>
      <c r="B140" s="1"/>
      <c r="C140" s="66" t="s">
        <v>45</v>
      </c>
      <c r="D140" s="8" t="s">
        <v>13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/>
    </row>
    <row r="141" spans="1:16" ht="12.75">
      <c r="A141" s="98"/>
      <c r="B141" s="1"/>
      <c r="C141" s="66" t="s">
        <v>28</v>
      </c>
      <c r="D141" s="8" t="s">
        <v>29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/>
    </row>
    <row r="142" spans="1:16" ht="12.75">
      <c r="A142" s="98"/>
      <c r="B142" s="1"/>
      <c r="C142" s="7" t="s">
        <v>140</v>
      </c>
      <c r="D142" s="7" t="s">
        <v>141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/>
    </row>
    <row r="143" spans="1:16" ht="13.5" thickBot="1">
      <c r="A143" s="98"/>
      <c r="B143" s="4"/>
      <c r="C143" s="80"/>
      <c r="D143" s="80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6"/>
    </row>
    <row r="144" spans="1:16" ht="13.5" thickBot="1">
      <c r="A144" s="98"/>
      <c r="B144" s="100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0"/>
    </row>
    <row r="145" spans="1:16" ht="12.75">
      <c r="A145" s="98"/>
      <c r="B145" s="83" t="s">
        <v>63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8"/>
    </row>
    <row r="146" spans="1:16" ht="12.75">
      <c r="A146" s="98"/>
      <c r="B146" s="68"/>
      <c r="C146" s="70" t="s">
        <v>71</v>
      </c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71"/>
    </row>
    <row r="147" spans="1:16" ht="12.75">
      <c r="A147" s="98"/>
      <c r="B147" s="68"/>
      <c r="C147" s="41" t="s">
        <v>52</v>
      </c>
      <c r="D147" s="73" t="s">
        <v>75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71"/>
    </row>
    <row r="148" spans="1:16" ht="12.75">
      <c r="A148" s="98"/>
      <c r="B148" s="68"/>
      <c r="C148" s="42" t="s">
        <v>74</v>
      </c>
      <c r="D148" s="73" t="s">
        <v>76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71"/>
    </row>
    <row r="149" spans="1:16" ht="12.75">
      <c r="A149" s="98"/>
      <c r="B149" s="68"/>
      <c r="C149" s="42" t="s">
        <v>72</v>
      </c>
      <c r="D149" s="73" t="s">
        <v>77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71"/>
    </row>
    <row r="150" spans="1:16" ht="12.75">
      <c r="A150" s="98"/>
      <c r="B150" s="68"/>
      <c r="C150" s="43" t="s">
        <v>73</v>
      </c>
      <c r="D150" s="73" t="s">
        <v>78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71"/>
    </row>
    <row r="151" spans="1:16" ht="13.5" thickBot="1">
      <c r="A151" s="98"/>
      <c r="B151" s="76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5"/>
    </row>
    <row r="152" spans="1:16" ht="13.5" thickBot="1">
      <c r="A152" s="98"/>
      <c r="B152" s="100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0"/>
    </row>
    <row r="153" spans="1:16" ht="12.75">
      <c r="A153" s="98"/>
      <c r="B153" s="83" t="s">
        <v>62</v>
      </c>
      <c r="C153" s="92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8"/>
    </row>
    <row r="154" spans="1:16" ht="12.75">
      <c r="A154" s="98"/>
      <c r="B154" s="68"/>
      <c r="C154" s="72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71"/>
    </row>
    <row r="155" spans="1:16" ht="12.75">
      <c r="A155" s="98"/>
      <c r="B155" s="68"/>
      <c r="C155" s="93" t="s">
        <v>35</v>
      </c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71"/>
    </row>
    <row r="156" spans="1:16" ht="12.75">
      <c r="A156" s="98"/>
      <c r="B156" s="68"/>
      <c r="C156" s="72" t="s">
        <v>36</v>
      </c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71"/>
    </row>
    <row r="157" spans="1:16" ht="12.75">
      <c r="A157" s="98"/>
      <c r="B157" s="68"/>
      <c r="C157" s="72" t="s">
        <v>37</v>
      </c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71"/>
    </row>
    <row r="158" spans="1:16" ht="12.75">
      <c r="A158" s="98"/>
      <c r="B158" s="68"/>
      <c r="C158" s="72" t="s">
        <v>38</v>
      </c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71"/>
    </row>
    <row r="159" spans="1:16" ht="12.75">
      <c r="A159" s="98"/>
      <c r="B159" s="68"/>
      <c r="C159" s="72" t="s">
        <v>39</v>
      </c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71"/>
    </row>
    <row r="160" spans="1:16" ht="12.75">
      <c r="A160" s="98"/>
      <c r="B160" s="68"/>
      <c r="C160" s="93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71"/>
    </row>
    <row r="161" spans="1:16" ht="12.75">
      <c r="A161" s="98"/>
      <c r="B161" s="68"/>
      <c r="C161" s="72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71"/>
    </row>
    <row r="162" spans="1:16" ht="12.75">
      <c r="A162" s="98"/>
      <c r="B162" s="68"/>
      <c r="C162" s="94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71"/>
    </row>
    <row r="163" spans="1:16" ht="13.5" thickBot="1">
      <c r="A163" s="98"/>
      <c r="B163" s="76"/>
      <c r="C163" s="95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5"/>
    </row>
    <row r="164" ht="12.75"/>
  </sheetData>
  <sheetProtection/>
  <conditionalFormatting sqref="D116:D119 D35 D86:D108 E35:E41 D122:N122 E116:I121 P88 E144:O144 E152:O152 D111:N112 O77:O109 J113:N121 E113:I113 D84:I84 E73:N73 E82:I83 J82:N87 P98 E85:I87 E59:O66 D74:N75 D81:N81 E123:N123 E88:N109 D34:N34 E53:O57 E42:O45 E47:O51 E68:O71 O111:O123 O34:O35 F35:N35 F36:O37 F38:P38 F39:O41 O73:O75 E77:N80 E76:O76">
    <cfRule type="expression" priority="1" dxfId="0" stopIfTrue="1">
      <formula>D$34&gt;$D$24</formula>
    </cfRule>
  </conditionalFormatting>
  <dataValidations count="1">
    <dataValidation type="list" allowBlank="1" showInputMessage="1" showErrorMessage="1" sqref="D112:O112">
      <formula1>opt_dividends</formula1>
    </dataValidation>
  </dataValidations>
  <printOptions/>
  <pageMargins left="0.51" right="0.5" top="0.65" bottom="0.58" header="0.5" footer="0.5"/>
  <pageSetup fitToHeight="0" horizontalDpi="300" verticalDpi="300" orientation="portrait" pageOrder="overThenDown" scale="55" r:id="rId2"/>
  <headerFooter alignWithMargins="0">
    <oddHeader>&amp;L&amp;"Arial,Bold"&amp;8OneMBA Company Valuation&amp;R&amp;"Arial,Bold"&amp;8Analysis as of &amp;D</oddHeader>
    <oddFooter>&amp;L&amp;"Arial,Bold Italic"&amp;8For Educational Purposes Only</oddFooter>
  </headerFooter>
  <rowBreaks count="2" manualBreakCount="2">
    <brk id="33" max="255" man="1"/>
    <brk id="71" max="15" man="1"/>
  </rowBreaks>
  <ignoredErrors>
    <ignoredError sqref="G30:Q30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outlinePr summaryBelow="0" summaryRight="0"/>
  </sheetPr>
  <dimension ref="A1:S166"/>
  <sheetViews>
    <sheetView showGridLines="0" zoomScaleSheetLayoutView="80" workbookViewId="0" topLeftCell="C22">
      <selection activeCell="D1" sqref="D1"/>
    </sheetView>
  </sheetViews>
  <sheetFormatPr defaultColWidth="9.140625" defaultRowHeight="12.75" outlineLevelRow="2"/>
  <cols>
    <col min="1" max="1" width="2.7109375" style="10" customWidth="1"/>
    <col min="2" max="2" width="5.7109375" style="0" customWidth="1"/>
    <col min="3" max="3" width="32.8515625" style="0" customWidth="1"/>
    <col min="4" max="4" width="54.00390625" style="0" customWidth="1"/>
    <col min="5" max="15" width="10.7109375" style="0" customWidth="1"/>
    <col min="16" max="17" width="2.7109375" style="0" customWidth="1"/>
  </cols>
  <sheetData>
    <row r="1" spans="1:19" ht="12.75">
      <c r="A1" s="10" t="str">
        <f>IF('Valuation with Synergies'!A1=0," ",'Valuation with Synergies'!A1)</f>
        <v> </v>
      </c>
      <c r="B1" s="10" t="str">
        <f>IF('Valuation with Synergies'!B1=0," ",'Valuation with Synergies'!B1)</f>
        <v> </v>
      </c>
      <c r="C1" s="10" t="str">
        <f>IF('Valuation with Synergies'!C1=0," ",'Valuation with Synergies'!C1)</f>
        <v> </v>
      </c>
      <c r="D1" s="10" t="s">
        <v>152</v>
      </c>
      <c r="E1" s="10" t="str">
        <f>IF('Valuation with Synergies'!E1=0," ",'Valuation with Synergies'!E1)</f>
        <v> </v>
      </c>
      <c r="F1" s="10" t="str">
        <f>IF('Valuation with Synergies'!F1=0," ",'Valuation with Synergies'!F1)</f>
        <v> </v>
      </c>
      <c r="G1" s="10" t="str">
        <f>IF('Valuation with Synergies'!G1=0," ",'Valuation with Synergies'!G1)</f>
        <v> </v>
      </c>
      <c r="H1" s="10" t="str">
        <f>IF('Valuation with Synergies'!H1=0," ",'Valuation with Synergies'!H1)</f>
        <v> </v>
      </c>
      <c r="I1" s="10" t="str">
        <f>IF('Valuation with Synergies'!I1=0," ",'Valuation with Synergies'!I1)</f>
        <v> </v>
      </c>
      <c r="J1" s="10" t="str">
        <f>IF('Valuation with Synergies'!J1=0," ",'Valuation with Synergies'!J1)</f>
        <v> </v>
      </c>
      <c r="K1" s="10" t="str">
        <f>IF('Valuation with Synergies'!K1=0," ",'Valuation with Synergies'!K1)</f>
        <v> </v>
      </c>
      <c r="L1" s="10" t="str">
        <f>IF('Valuation with Synergies'!L1=0," ",'Valuation with Synergies'!L1)</f>
        <v> </v>
      </c>
      <c r="M1" s="10" t="str">
        <f>IF('Valuation with Synergies'!M1=0," ",'Valuation with Synergies'!M1)</f>
        <v> </v>
      </c>
      <c r="N1" s="10" t="str">
        <f>IF('Valuation with Synergies'!N1=0," ",'Valuation with Synergies'!N1)</f>
        <v> </v>
      </c>
      <c r="O1" s="10" t="str">
        <f>IF('Valuation with Synergies'!O1=0," ",'Valuation with Synergies'!O1)</f>
        <v> </v>
      </c>
      <c r="P1" s="10" t="str">
        <f>IF('Valuation with Synergies'!P1=0," ",'Valuation with Synergies'!P1)</f>
        <v> </v>
      </c>
      <c r="Q1" s="10" t="str">
        <f>IF('Valuation with Synergies'!Q1=0," ",'Valuation with Synergies'!Q1)</f>
        <v> </v>
      </c>
      <c r="R1" s="10" t="str">
        <f>IF('Valuation with Synergies'!R1=0," ",'Valuation with Synergies'!R1)</f>
        <v> </v>
      </c>
      <c r="S1" s="10" t="str">
        <f>IF('Valuation with Synergies'!S1=0," ",'Valuation with Synergies'!S1)</f>
        <v> </v>
      </c>
    </row>
    <row r="2" spans="1:19" ht="12.75">
      <c r="A2" s="10" t="str">
        <f>IF('Valuation with Synergies'!A2=0," ",'Valuation with Synergies'!A2)</f>
        <v> </v>
      </c>
      <c r="B2" s="10" t="str">
        <f>IF('Valuation with Synergies'!B2=0," ",'Valuation with Synergies'!B2)</f>
        <v> </v>
      </c>
      <c r="C2" s="10" t="str">
        <f>IF('Valuation with Synergies'!C2=0," ",'Valuation with Synergies'!C2)</f>
        <v> </v>
      </c>
      <c r="D2" s="10" t="str">
        <f>IF('Valuation with Synergies'!D2=0," ",'Valuation with Synergies'!D2)</f>
        <v> </v>
      </c>
      <c r="E2" s="10" t="str">
        <f>IF('Valuation with Synergies'!E2=0," ",'Valuation with Synergies'!E2)</f>
        <v> </v>
      </c>
      <c r="F2" s="10" t="str">
        <f>IF('Valuation with Synergies'!F2=0," ",'Valuation with Synergies'!F2)</f>
        <v> </v>
      </c>
      <c r="G2" s="10" t="str">
        <f>IF('Valuation with Synergies'!G2=0," ",'Valuation with Synergies'!G2)</f>
        <v> </v>
      </c>
      <c r="H2" s="10" t="str">
        <f>IF('Valuation with Synergies'!H2=0," ",'Valuation with Synergies'!H2)</f>
        <v> </v>
      </c>
      <c r="I2" s="10" t="str">
        <f>IF('Valuation with Synergies'!I2=0," ",'Valuation with Synergies'!I2)</f>
        <v> </v>
      </c>
      <c r="J2" s="10" t="str">
        <f>IF('Valuation with Synergies'!J2=0," ",'Valuation with Synergies'!J2)</f>
        <v> </v>
      </c>
      <c r="K2" s="10" t="str">
        <f>IF('Valuation with Synergies'!K2=0," ",'Valuation with Synergies'!K2)</f>
        <v> </v>
      </c>
      <c r="L2" s="10" t="str">
        <f>IF('Valuation with Synergies'!L2=0," ",'Valuation with Synergies'!L2)</f>
        <v> </v>
      </c>
      <c r="M2" s="10" t="str">
        <f>IF('Valuation with Synergies'!M2=0," ",'Valuation with Synergies'!M2)</f>
        <v> </v>
      </c>
      <c r="N2" s="10" t="str">
        <f>IF('Valuation with Synergies'!N2=0," ",'Valuation with Synergies'!N2)</f>
        <v> </v>
      </c>
      <c r="O2" s="10" t="str">
        <f>IF('Valuation with Synergies'!O2=0," ",'Valuation with Synergies'!O2)</f>
        <v> </v>
      </c>
      <c r="P2" s="10" t="str">
        <f>IF('Valuation with Synergies'!P2=0," ",'Valuation with Synergies'!P2)</f>
        <v> </v>
      </c>
      <c r="Q2" s="10" t="str">
        <f>IF('Valuation with Synergies'!Q2=0," ",'Valuation with Synergies'!Q2)</f>
        <v> </v>
      </c>
      <c r="R2" s="10" t="str">
        <f>IF('Valuation with Synergies'!R2=0," ",'Valuation with Synergies'!R2)</f>
        <v> </v>
      </c>
      <c r="S2" s="10" t="str">
        <f>IF('Valuation with Synergies'!S2=0," ",'Valuation with Synergies'!S2)</f>
        <v> </v>
      </c>
    </row>
    <row r="3" spans="1:19" ht="12.75">
      <c r="A3" s="10" t="str">
        <f>IF('Valuation with Synergies'!A3=0," ",'Valuation with Synergies'!A3)</f>
        <v> </v>
      </c>
      <c r="B3" s="10" t="str">
        <f>IF('Valuation with Synergies'!B3=0," ",'Valuation with Synergies'!B3)</f>
        <v> </v>
      </c>
      <c r="C3" s="10" t="str">
        <f>IF('Valuation with Synergies'!C3=0," ",'Valuation with Synergies'!C3)</f>
        <v> </v>
      </c>
      <c r="D3" s="10" t="str">
        <f>IF('Valuation with Synergies'!D3=0," ",'Valuation with Synergies'!D3)</f>
        <v> </v>
      </c>
      <c r="E3" s="10" t="str">
        <f>IF('Valuation with Synergies'!E3=0," ",'Valuation with Synergies'!E3)</f>
        <v> </v>
      </c>
      <c r="F3" s="10" t="str">
        <f>IF('Valuation with Synergies'!F3=0," ",'Valuation with Synergies'!F3)</f>
        <v> </v>
      </c>
      <c r="G3" s="10" t="str">
        <f>IF('Valuation with Synergies'!G3=0," ",'Valuation with Synergies'!G3)</f>
        <v> </v>
      </c>
      <c r="H3" s="10" t="str">
        <f>IF('Valuation with Synergies'!H3=0," ",'Valuation with Synergies'!H3)</f>
        <v> </v>
      </c>
      <c r="I3" s="10" t="str">
        <f>IF('Valuation with Synergies'!I3=0," ",'Valuation with Synergies'!I3)</f>
        <v> </v>
      </c>
      <c r="J3" s="10" t="str">
        <f>IF('Valuation with Synergies'!J3=0," ",'Valuation with Synergies'!J3)</f>
        <v> </v>
      </c>
      <c r="K3" s="10" t="str">
        <f>IF('Valuation with Synergies'!K3=0," ",'Valuation with Synergies'!K3)</f>
        <v> </v>
      </c>
      <c r="L3" s="10" t="str">
        <f>IF('Valuation with Synergies'!L3=0," ",'Valuation with Synergies'!L3)</f>
        <v> </v>
      </c>
      <c r="M3" s="10" t="str">
        <f>IF('Valuation with Synergies'!M3=0," ",'Valuation with Synergies'!M3)</f>
        <v> </v>
      </c>
      <c r="N3" s="10" t="str">
        <f>IF('Valuation with Synergies'!N3=0," ",'Valuation with Synergies'!N3)</f>
        <v> </v>
      </c>
      <c r="O3" s="10" t="str">
        <f>IF('Valuation with Synergies'!O3=0," ",'Valuation with Synergies'!O3)</f>
        <v> </v>
      </c>
      <c r="P3" s="10" t="str">
        <f>IF('Valuation with Synergies'!P3=0," ",'Valuation with Synergies'!P3)</f>
        <v> </v>
      </c>
      <c r="Q3" s="10" t="str">
        <f>IF('Valuation with Synergies'!Q3=0," ",'Valuation with Synergies'!Q3)</f>
        <v> </v>
      </c>
      <c r="R3" s="10" t="str">
        <f>IF('Valuation with Synergies'!R3=0," ",'Valuation with Synergies'!R3)</f>
        <v> </v>
      </c>
      <c r="S3" s="10" t="str">
        <f>IF('Valuation with Synergies'!S3=0," ",'Valuation with Synergies'!S3)</f>
        <v> </v>
      </c>
    </row>
    <row r="4" spans="1:19" ht="12.75">
      <c r="A4" s="10" t="str">
        <f>IF('Valuation with Synergies'!A4=0," ",'Valuation with Synergies'!A4)</f>
        <v> </v>
      </c>
      <c r="B4" s="10" t="str">
        <f>IF('Valuation with Synergies'!B4=0," ",'Valuation with Synergies'!B4)</f>
        <v> </v>
      </c>
      <c r="C4" s="10" t="str">
        <f>IF('Valuation with Synergies'!C4=0," ",'Valuation with Synergies'!C4)</f>
        <v> </v>
      </c>
      <c r="D4" s="10" t="str">
        <f>IF('Valuation with Synergies'!D4=0," ",'Valuation with Synergies'!D4)</f>
        <v> </v>
      </c>
      <c r="E4" s="10" t="str">
        <f>IF('Valuation with Synergies'!E4=0," ",'Valuation with Synergies'!E4)</f>
        <v> </v>
      </c>
      <c r="F4" s="10" t="str">
        <f>IF('Valuation with Synergies'!F4=0," ",'Valuation with Synergies'!F4)</f>
        <v> </v>
      </c>
      <c r="G4" s="10" t="str">
        <f>IF('Valuation with Synergies'!G4=0," ",'Valuation with Synergies'!G4)</f>
        <v> </v>
      </c>
      <c r="H4" s="10" t="str">
        <f>IF('Valuation with Synergies'!H4=0," ",'Valuation with Synergies'!H4)</f>
        <v> </v>
      </c>
      <c r="I4" s="10" t="str">
        <f>IF('Valuation with Synergies'!I4=0," ",'Valuation with Synergies'!I4)</f>
        <v> </v>
      </c>
      <c r="J4" s="10" t="str">
        <f>IF('Valuation with Synergies'!J4=0," ",'Valuation with Synergies'!J4)</f>
        <v> </v>
      </c>
      <c r="K4" s="10" t="str">
        <f>IF('Valuation with Synergies'!K4=0," ",'Valuation with Synergies'!K4)</f>
        <v> </v>
      </c>
      <c r="L4" s="10" t="str">
        <f>IF('Valuation with Synergies'!L4=0," ",'Valuation with Synergies'!L4)</f>
        <v> </v>
      </c>
      <c r="M4" s="10" t="str">
        <f>IF('Valuation with Synergies'!M4=0," ",'Valuation with Synergies'!M4)</f>
        <v> </v>
      </c>
      <c r="N4" s="10" t="str">
        <f>IF('Valuation with Synergies'!N4=0," ",'Valuation with Synergies'!N4)</f>
        <v> </v>
      </c>
      <c r="O4" s="10" t="str">
        <f>IF('Valuation with Synergies'!O4=0," ",'Valuation with Synergies'!O4)</f>
        <v> </v>
      </c>
      <c r="P4" s="10" t="str">
        <f>IF('Valuation with Synergies'!P4=0," ",'Valuation with Synergies'!P4)</f>
        <v> </v>
      </c>
      <c r="Q4" s="10" t="str">
        <f>IF('Valuation with Synergies'!Q4=0," ",'Valuation with Synergies'!Q4)</f>
        <v> </v>
      </c>
      <c r="R4" s="10" t="str">
        <f>IF('Valuation with Synergies'!R4=0," ",'Valuation with Synergies'!R4)</f>
        <v> </v>
      </c>
      <c r="S4" s="10" t="str">
        <f>IF('Valuation with Synergies'!S4=0," ",'Valuation with Synergies'!S4)</f>
        <v> </v>
      </c>
    </row>
    <row r="5" spans="1:19" ht="12.75">
      <c r="A5" s="10" t="str">
        <f>IF('Valuation with Synergies'!A5=0," ",'Valuation with Synergies'!A5)</f>
        <v> </v>
      </c>
      <c r="B5" s="10" t="str">
        <f>IF('Valuation with Synergies'!B5=0," ",'Valuation with Synergies'!B5)</f>
        <v>  Basic Inputs and Assumptions</v>
      </c>
      <c r="C5" s="10" t="str">
        <f>IF('Valuation with Synergies'!C5=0," ",'Valuation with Synergies'!C5)</f>
        <v> </v>
      </c>
      <c r="D5" s="10" t="str">
        <f>IF('Valuation with Synergies'!D5=0," ",'Valuation with Synergies'!D5)</f>
        <v> </v>
      </c>
      <c r="E5" s="10" t="str">
        <f>IF('Valuation with Synergies'!E5=0," ",'Valuation with Synergies'!E5)</f>
        <v> </v>
      </c>
      <c r="F5" s="10" t="str">
        <f>IF('Valuation with Synergies'!F5=0," ",'Valuation with Synergies'!F5)</f>
        <v>  APV, WACC, Scratch Pad</v>
      </c>
      <c r="G5" s="10" t="str">
        <f>IF('Valuation with Synergies'!G5=0," ",'Valuation with Synergies'!G5)</f>
        <v> </v>
      </c>
      <c r="H5" s="10" t="str">
        <f>IF('Valuation with Synergies'!H5=0," ",'Valuation with Synergies'!H5)</f>
        <v> </v>
      </c>
      <c r="I5" s="10" t="str">
        <f>IF('Valuation with Synergies'!I5=0," ",'Valuation with Synergies'!I5)</f>
        <v> </v>
      </c>
      <c r="J5" s="10" t="str">
        <f>IF('Valuation with Synergies'!J5=0," ",'Valuation with Synergies'!J5)</f>
        <v> </v>
      </c>
      <c r="K5" s="10" t="str">
        <f>IF('Valuation with Synergies'!K5=0," ",'Valuation with Synergies'!K5)</f>
        <v> </v>
      </c>
      <c r="L5" s="10" t="str">
        <f>IF('Valuation with Synergies'!L5=0," ",'Valuation with Synergies'!L5)</f>
        <v> </v>
      </c>
      <c r="M5" s="10" t="str">
        <f>IF('Valuation with Synergies'!M5=0," ",'Valuation with Synergies'!M5)</f>
        <v> </v>
      </c>
      <c r="N5" s="10" t="str">
        <f>IF('Valuation with Synergies'!N5=0," ",'Valuation with Synergies'!N5)</f>
        <v> </v>
      </c>
      <c r="O5" s="10" t="str">
        <f>IF('Valuation with Synergies'!O5=0," ",'Valuation with Synergies'!O5)</f>
        <v> </v>
      </c>
      <c r="P5" s="10" t="str">
        <f>IF('Valuation with Synergies'!P5=0," ",'Valuation with Synergies'!P5)</f>
        <v> </v>
      </c>
      <c r="Q5" s="10" t="str">
        <f>IF('Valuation with Synergies'!Q5=0," ",'Valuation with Synergies'!Q5)</f>
        <v> </v>
      </c>
      <c r="R5" s="10" t="str">
        <f>IF('Valuation with Synergies'!R5=0," ",'Valuation with Synergies'!R5)</f>
        <v> </v>
      </c>
      <c r="S5" s="10" t="str">
        <f>IF('Valuation with Synergies'!S5=0," ",'Valuation with Synergies'!S5)</f>
        <v> </v>
      </c>
    </row>
    <row r="6" spans="1:19" ht="12.75" outlineLevel="1">
      <c r="A6" s="10" t="str">
        <f>IF('Valuation with Synergies'!A6=0," ",'Valuation with Synergies'!A6)</f>
        <v> </v>
      </c>
      <c r="B6" s="10" t="str">
        <f>IF('Valuation with Synergies'!B6=0," ",'Valuation with Synergies'!B6)</f>
        <v> </v>
      </c>
      <c r="C6" s="10" t="str">
        <f>IF('Valuation with Synergies'!C6=0," ",'Valuation with Synergies'!C6)</f>
        <v>Inputs</v>
      </c>
      <c r="D6" s="10" t="str">
        <f>IF('Valuation with Synergies'!D6=0," ",'Valuation with Synergies'!D6)</f>
        <v>Value</v>
      </c>
      <c r="E6" s="10" t="str">
        <f>IF('Valuation with Synergies'!E6=0," ",'Valuation with Synergies'!E6)</f>
        <v> </v>
      </c>
      <c r="F6" s="10" t="str">
        <f>IF('Valuation with Synergies'!F6=0," ",'Valuation with Synergies'!F6)</f>
        <v> </v>
      </c>
      <c r="G6" s="10" t="str">
        <f>IF('Valuation with Synergies'!G6=0," ",'Valuation with Synergies'!G6)</f>
        <v> </v>
      </c>
      <c r="H6" s="10" t="str">
        <f>IF('Valuation with Synergies'!H6=0," ",'Valuation with Synergies'!H6)</f>
        <v> </v>
      </c>
      <c r="I6" s="10" t="str">
        <f>IF('Valuation with Synergies'!I6=0," ",'Valuation with Synergies'!I6)</f>
        <v> </v>
      </c>
      <c r="J6" s="10" t="str">
        <f>IF('Valuation with Synergies'!J6=0," ",'Valuation with Synergies'!J6)</f>
        <v> </v>
      </c>
      <c r="K6" s="10" t="str">
        <f>IF('Valuation with Synergies'!K6=0," ",'Valuation with Synergies'!K6)</f>
        <v> </v>
      </c>
      <c r="L6" s="10" t="str">
        <f>IF('Valuation with Synergies'!L6=0," ",'Valuation with Synergies'!L6)</f>
        <v> </v>
      </c>
      <c r="M6" s="10" t="str">
        <f>IF('Valuation with Synergies'!M6=0," ",'Valuation with Synergies'!M6)</f>
        <v> </v>
      </c>
      <c r="N6" s="10" t="str">
        <f>IF('Valuation with Synergies'!N6=0," ",'Valuation with Synergies'!N6)</f>
        <v> </v>
      </c>
      <c r="O6" s="10" t="str">
        <f>IF('Valuation with Synergies'!O6=0," ",'Valuation with Synergies'!O6)</f>
        <v> </v>
      </c>
      <c r="P6" s="10" t="str">
        <f>IF('Valuation with Synergies'!P6=0," ",'Valuation with Synergies'!P6)</f>
        <v> </v>
      </c>
      <c r="Q6" s="10" t="str">
        <f>IF('Valuation with Synergies'!Q6=0," ",'Valuation with Synergies'!Q6)</f>
        <v> </v>
      </c>
      <c r="R6" s="10" t="str">
        <f>IF('Valuation with Synergies'!R6=0," ",'Valuation with Synergies'!R6)</f>
        <v> </v>
      </c>
      <c r="S6" s="10" t="str">
        <f>IF('Valuation with Synergies'!S6=0," ",'Valuation with Synergies'!S6)</f>
        <v> </v>
      </c>
    </row>
    <row r="7" spans="1:19" ht="12.75" outlineLevel="1">
      <c r="A7" s="10" t="str">
        <f>IF('Valuation with Synergies'!A7=0," ",'Valuation with Synergies'!A7)</f>
        <v> </v>
      </c>
      <c r="B7" s="10" t="str">
        <f>IF('Valuation with Synergies'!B7=0," ",'Valuation with Synergies'!B7)</f>
        <v> </v>
      </c>
      <c r="C7" s="10" t="str">
        <f>IF('Valuation with Synergies'!C7=0," ",'Valuation with Synergies'!C7)</f>
        <v>Share Price</v>
      </c>
      <c r="D7" s="10">
        <f>IF('Valuation with Synergies'!D7=0," ",'Valuation with Synergies'!D7)</f>
        <v>38.11</v>
      </c>
      <c r="E7" s="10" t="str">
        <f>IF('Valuation with Synergies'!E7=0," ",'Valuation with Synergies'!E7)</f>
        <v> </v>
      </c>
      <c r="F7" s="10" t="str">
        <f>IF('Valuation with Synergies'!F7=0," ",'Valuation with Synergies'!F7)</f>
        <v>  Rate of Return required to discount cash flows</v>
      </c>
      <c r="G7" s="10" t="str">
        <f>IF('Valuation with Synergies'!G7=0," ",'Valuation with Synergies'!G7)</f>
        <v> </v>
      </c>
      <c r="H7" s="10" t="str">
        <f>IF('Valuation with Synergies'!H7=0," ",'Valuation with Synergies'!H7)</f>
        <v> </v>
      </c>
      <c r="I7" s="10" t="str">
        <f>IF('Valuation with Synergies'!I7=0," ",'Valuation with Synergies'!I7)</f>
        <v> </v>
      </c>
      <c r="J7" s="10" t="str">
        <f>IF('Valuation with Synergies'!J7=0," ",'Valuation with Synergies'!J7)</f>
        <v> </v>
      </c>
      <c r="K7" s="10" t="str">
        <f>IF('Valuation with Synergies'!K7=0," ",'Valuation with Synergies'!K7)</f>
        <v> </v>
      </c>
      <c r="L7" s="10" t="str">
        <f>IF('Valuation with Synergies'!L7=0," ",'Valuation with Synergies'!L7)</f>
        <v> </v>
      </c>
      <c r="M7" s="10" t="str">
        <f>IF('Valuation with Synergies'!M7=0," ",'Valuation with Synergies'!M7)</f>
        <v> </v>
      </c>
      <c r="N7" s="10" t="str">
        <f>IF('Valuation with Synergies'!N7=0," ",'Valuation with Synergies'!N7)</f>
        <v> </v>
      </c>
      <c r="O7" s="10" t="str">
        <f>IF('Valuation with Synergies'!O7=0," ",'Valuation with Synergies'!O7)</f>
        <v> </v>
      </c>
      <c r="P7" s="10" t="str">
        <f>IF('Valuation with Synergies'!P7=0," ",'Valuation with Synergies'!P7)</f>
        <v> </v>
      </c>
      <c r="Q7" s="10" t="str">
        <f>IF('Valuation with Synergies'!Q7=0," ",'Valuation with Synergies'!Q7)</f>
        <v> </v>
      </c>
      <c r="R7" s="10" t="str">
        <f>IF('Valuation with Synergies'!R7=0," ",'Valuation with Synergies'!R7)</f>
        <v> </v>
      </c>
      <c r="S7" s="10" t="str">
        <f>IF('Valuation with Synergies'!S7=0," ",'Valuation with Synergies'!S7)</f>
        <v> </v>
      </c>
    </row>
    <row r="8" spans="1:19" ht="12.75" outlineLevel="1">
      <c r="A8" s="10" t="str">
        <f>IF('Valuation with Synergies'!A8=0," ",'Valuation with Synergies'!A8)</f>
        <v> </v>
      </c>
      <c r="B8" s="10" t="str">
        <f>IF('Valuation with Synergies'!B8=0," ",'Valuation with Synergies'!B8)</f>
        <v> </v>
      </c>
      <c r="C8" s="10" t="str">
        <f>IF('Valuation with Synergies'!C8=0," ",'Valuation with Synergies'!C8)</f>
        <v># of shares (millions)</v>
      </c>
      <c r="D8" s="10">
        <f>IF('Valuation with Synergies'!D8=0," ",'Valuation with Synergies'!D8)</f>
        <v>480</v>
      </c>
      <c r="E8" s="10" t="str">
        <f>IF('Valuation with Synergies'!E8=0," ",'Valuation with Synergies'!E8)</f>
        <v> </v>
      </c>
      <c r="F8" s="10" t="str">
        <f>IF('Valuation with Synergies'!F8=0," ",'Valuation with Synergies'!F8)</f>
        <v>  kE = RF + RM x β</v>
      </c>
      <c r="G8" s="10" t="str">
        <f>IF('Valuation with Synergies'!G8=0," ",'Valuation with Synergies'!G8)</f>
        <v> </v>
      </c>
      <c r="H8" s="10" t="str">
        <f>IF('Valuation with Synergies'!H8=0," ",'Valuation with Synergies'!H8)</f>
        <v>0.0588 + (0.05 x 0.628)</v>
      </c>
      <c r="I8" s="10">
        <f>IF('Valuation with Synergies'!I8=0," ",'Valuation with Synergies'!I8)</f>
        <v>0.09019939655862955</v>
      </c>
      <c r="J8" s="10" t="str">
        <f>IF('Valuation with Synergies'!J8=0," ",'Valuation with Synergies'!J8)</f>
        <v>(rue)</v>
      </c>
      <c r="K8" s="10" t="str">
        <f>IF('Valuation with Synergies'!K8=0," ",'Valuation with Synergies'!K8)</f>
        <v>APV</v>
      </c>
      <c r="L8" s="10" t="str">
        <f>IF('Valuation with Synergies'!L8=0," ",'Valuation with Synergies'!L8)</f>
        <v> </v>
      </c>
      <c r="M8" s="10" t="str">
        <f>IF('Valuation with Synergies'!M8=0," ",'Valuation with Synergies'!M8)</f>
        <v> </v>
      </c>
      <c r="N8" s="10" t="str">
        <f>IF('Valuation with Synergies'!N8=0," ",'Valuation with Synergies'!N8)</f>
        <v> </v>
      </c>
      <c r="O8" s="10" t="str">
        <f>IF('Valuation with Synergies'!O8=0," ",'Valuation with Synergies'!O8)</f>
        <v> </v>
      </c>
      <c r="P8" s="10" t="str">
        <f>IF('Valuation with Synergies'!P8=0," ",'Valuation with Synergies'!P8)</f>
        <v> </v>
      </c>
      <c r="Q8" s="10" t="str">
        <f>IF('Valuation with Synergies'!Q8=0," ",'Valuation with Synergies'!Q8)</f>
        <v> </v>
      </c>
      <c r="R8" s="10" t="str">
        <f>IF('Valuation with Synergies'!R8=0," ",'Valuation with Synergies'!R8)</f>
        <v> </v>
      </c>
      <c r="S8" s="10" t="str">
        <f>IF('Valuation with Synergies'!S8=0," ",'Valuation with Synergies'!S8)</f>
        <v> </v>
      </c>
    </row>
    <row r="9" spans="1:19" ht="12.75" outlineLevel="1">
      <c r="A9" s="10" t="str">
        <f>IF('Valuation with Synergies'!A9=0," ",'Valuation with Synergies'!A9)</f>
        <v> </v>
      </c>
      <c r="B9" s="10" t="str">
        <f>IF('Valuation with Synergies'!B9=0," ",'Valuation with Synergies'!B9)</f>
        <v> </v>
      </c>
      <c r="C9" s="10" t="str">
        <f>IF('Valuation with Synergies'!C9=0," ",'Valuation with Synergies'!C9)</f>
        <v>Market Value of Equity (millions)</v>
      </c>
      <c r="D9" s="10">
        <f>IF('Valuation with Synergies'!D9=0," ",'Valuation with Synergies'!D9)</f>
        <v>18292.8</v>
      </c>
      <c r="E9" s="10" t="str">
        <f>IF('Valuation with Synergies'!E9=0," ",'Valuation with Synergies'!E9)</f>
        <v> </v>
      </c>
      <c r="F9" s="10" t="str">
        <f>IF('Valuation with Synergies'!F9=0," ",'Valuation with Synergies'!F9)</f>
        <v>  kE = RF + RM x β</v>
      </c>
      <c r="G9" s="10" t="str">
        <f>IF('Valuation with Synergies'!G9=0," ",'Valuation with Synergies'!G9)</f>
        <v> </v>
      </c>
      <c r="H9" s="10" t="str">
        <f>IF('Valuation with Synergies'!H9=0," ",'Valuation with Synergies'!H9)</f>
        <v>0.0588 + (0.05 x 0.9015)</v>
      </c>
      <c r="I9" s="10">
        <f>IF('Valuation with Synergies'!I9=0," ",'Valuation with Synergies'!I9)</f>
        <v>0.10387383375991273</v>
      </c>
      <c r="J9" s="10" t="str">
        <f>IF('Valuation with Synergies'!J9=0," ",'Valuation with Synergies'!J9)</f>
        <v>(retl)</v>
      </c>
      <c r="K9" s="10" t="str">
        <f>IF('Valuation with Synergies'!K9=0," ",'Valuation with Synergies'!K9)</f>
        <v>WACC</v>
      </c>
      <c r="L9" s="10" t="str">
        <f>IF('Valuation with Synergies'!L9=0," ",'Valuation with Synergies'!L9)</f>
        <v> </v>
      </c>
      <c r="M9" s="10" t="str">
        <f>IF('Valuation with Synergies'!M9=0," ",'Valuation with Synergies'!M9)</f>
        <v> </v>
      </c>
      <c r="N9" s="10" t="str">
        <f>IF('Valuation with Synergies'!N9=0," ",'Valuation with Synergies'!N9)</f>
        <v> </v>
      </c>
      <c r="O9" s="10" t="str">
        <f>IF('Valuation with Synergies'!O9=0," ",'Valuation with Synergies'!O9)</f>
        <v> </v>
      </c>
      <c r="P9" s="10" t="str">
        <f>IF('Valuation with Synergies'!P9=0," ",'Valuation with Synergies'!P9)</f>
        <v> </v>
      </c>
      <c r="Q9" s="10" t="str">
        <f>IF('Valuation with Synergies'!Q9=0," ",'Valuation with Synergies'!Q9)</f>
        <v> </v>
      </c>
      <c r="R9" s="10" t="str">
        <f>IF('Valuation with Synergies'!R9=0," ",'Valuation with Synergies'!R9)</f>
        <v> </v>
      </c>
      <c r="S9" s="10" t="str">
        <f>IF('Valuation with Synergies'!S9=0," ",'Valuation with Synergies'!S9)</f>
        <v> </v>
      </c>
    </row>
    <row r="10" spans="1:19" ht="12.75" outlineLevel="1">
      <c r="A10" s="10" t="str">
        <f>IF('Valuation with Synergies'!A10=0," ",'Valuation with Synergies'!A10)</f>
        <v> </v>
      </c>
      <c r="B10" s="10" t="str">
        <f>IF('Valuation with Synergies'!B10=0," ",'Valuation with Synergies'!B10)</f>
        <v> </v>
      </c>
      <c r="C10" s="10" t="str">
        <f>IF('Valuation with Synergies'!C10=0," ",'Valuation with Synergies'!C10)</f>
        <v>Book Value of Equity (millions)</v>
      </c>
      <c r="D10" s="10">
        <f>IF('Valuation with Synergies'!D10=0," ",'Valuation with Synergies'!D10)</f>
        <v>10291</v>
      </c>
      <c r="E10" s="10" t="str">
        <f>IF('Valuation with Synergies'!E10=0," ",'Valuation with Synergies'!E10)</f>
        <v> </v>
      </c>
      <c r="F10" s="10" t="str">
        <f>IF('Valuation with Synergies'!F10=0," ",'Valuation with Synergies'!F10)</f>
        <v>  Existing</v>
      </c>
      <c r="G10" s="10" t="str">
        <f>IF('Valuation with Synergies'!G10=0," ",'Valuation with Synergies'!G10)</f>
        <v> </v>
      </c>
      <c r="H10" s="10" t="str">
        <f>IF('Valuation with Synergies'!H10=0," ",'Valuation with Synergies'!H10)</f>
        <v> </v>
      </c>
      <c r="I10" s="10" t="str">
        <f>IF('Valuation with Synergies'!I10=0," ",'Valuation with Synergies'!I10)</f>
        <v> </v>
      </c>
      <c r="J10" s="10" t="str">
        <f>IF('Valuation with Synergies'!J10=0," ",'Valuation with Synergies'!J10)</f>
        <v> </v>
      </c>
      <c r="K10" s="10" t="str">
        <f>IF('Valuation with Synergies'!K10=0," ",'Valuation with Synergies'!K10)</f>
        <v> </v>
      </c>
      <c r="L10" s="10" t="str">
        <f>IF('Valuation with Synergies'!L10=0," ",'Valuation with Synergies'!L10)</f>
        <v> </v>
      </c>
      <c r="M10" s="10" t="str">
        <f>IF('Valuation with Synergies'!M10=0," ",'Valuation with Synergies'!M10)</f>
        <v> </v>
      </c>
      <c r="N10" s="10" t="str">
        <f>IF('Valuation with Synergies'!N10=0," ",'Valuation with Synergies'!N10)</f>
        <v> </v>
      </c>
      <c r="O10" s="10" t="str">
        <f>IF('Valuation with Synergies'!O10=0," ",'Valuation with Synergies'!O10)</f>
        <v> </v>
      </c>
      <c r="P10" s="10" t="str">
        <f>IF('Valuation with Synergies'!P10=0," ",'Valuation with Synergies'!P10)</f>
        <v> </v>
      </c>
      <c r="Q10" s="10" t="str">
        <f>IF('Valuation with Synergies'!Q10=0," ",'Valuation with Synergies'!Q10)</f>
        <v> </v>
      </c>
      <c r="R10" s="10" t="str">
        <f>IF('Valuation with Synergies'!R10=0," ",'Valuation with Synergies'!R10)</f>
        <v> </v>
      </c>
      <c r="S10" s="10" t="str">
        <f>IF('Valuation with Synergies'!S10=0," ",'Valuation with Synergies'!S10)</f>
        <v> </v>
      </c>
    </row>
    <row r="11" spans="1:19" ht="12.75" outlineLevel="1">
      <c r="A11" s="10" t="str">
        <f>IF('Valuation with Synergies'!A11=0," ",'Valuation with Synergies'!A11)</f>
        <v> </v>
      </c>
      <c r="B11" s="10" t="str">
        <f>IF('Valuation with Synergies'!B11=0," ",'Valuation with Synergies'!B11)</f>
        <v> </v>
      </c>
      <c r="C11" s="10" t="str">
        <f>IF('Valuation with Synergies'!C11=0," ",'Valuation with Synergies'!C11)</f>
        <v>Book Value Net Debt (millions)</v>
      </c>
      <c r="D11" s="10">
        <f>IF('Valuation with Synergies'!D11=0," ",'Valuation with Synergies'!D11)</f>
        <v>12190</v>
      </c>
      <c r="E11" s="10" t="str">
        <f>IF('Valuation with Synergies'!E11=0," ",'Valuation with Synergies'!E11)</f>
        <v> </v>
      </c>
      <c r="F11" s="10" t="str">
        <f>IF('Valuation with Synergies'!F11=0," ",'Valuation with Synergies'!F11)</f>
        <v> </v>
      </c>
      <c r="G11" s="10" t="str">
        <f>IF('Valuation with Synergies'!G11=0," ",'Valuation with Synergies'!G11)</f>
        <v> </v>
      </c>
      <c r="H11" s="10" t="str">
        <f>IF('Valuation with Synergies'!H11=0," ",'Valuation with Synergies'!H11)</f>
        <v>Existing Proportion of Equity</v>
      </c>
      <c r="I11" s="10">
        <f>IF('Valuation with Synergies'!I11=0," ",'Valuation with Synergies'!I11)</f>
        <v>0.600102352802236</v>
      </c>
      <c r="J11" s="10" t="str">
        <f>IF('Valuation with Synergies'!J11=0," ",'Valuation with Synergies'!J11)</f>
        <v> </v>
      </c>
      <c r="K11" s="10" t="str">
        <f>IF('Valuation with Synergies'!K11=0," ",'Valuation with Synergies'!K11)</f>
        <v> </v>
      </c>
      <c r="L11" s="10" t="str">
        <f>IF('Valuation with Synergies'!L11=0," ",'Valuation with Synergies'!L11)</f>
        <v> </v>
      </c>
      <c r="M11" s="10" t="str">
        <f>IF('Valuation with Synergies'!M11=0," ",'Valuation with Synergies'!M11)</f>
        <v> </v>
      </c>
      <c r="N11" s="10" t="str">
        <f>IF('Valuation with Synergies'!N11=0," ",'Valuation with Synergies'!N11)</f>
        <v> </v>
      </c>
      <c r="O11" s="10" t="str">
        <f>IF('Valuation with Synergies'!O11=0," ",'Valuation with Synergies'!O11)</f>
        <v> </v>
      </c>
      <c r="P11" s="10" t="str">
        <f>IF('Valuation with Synergies'!P11=0," ",'Valuation with Synergies'!P11)</f>
        <v> </v>
      </c>
      <c r="Q11" s="10" t="str">
        <f>IF('Valuation with Synergies'!Q11=0," ",'Valuation with Synergies'!Q11)</f>
        <v> </v>
      </c>
      <c r="R11" s="10" t="str">
        <f>IF('Valuation with Synergies'!R11=0," ",'Valuation with Synergies'!R11)</f>
        <v> </v>
      </c>
      <c r="S11" s="10" t="str">
        <f>IF('Valuation with Synergies'!S11=0," ",'Valuation with Synergies'!S11)</f>
        <v> </v>
      </c>
    </row>
    <row r="12" spans="1:19" ht="12.75" outlineLevel="1">
      <c r="A12" s="10" t="str">
        <f>IF('Valuation with Synergies'!A12=0," ",'Valuation with Synergies'!A12)</f>
        <v> </v>
      </c>
      <c r="B12" s="10" t="str">
        <f>IF('Valuation with Synergies'!B12=0," ",'Valuation with Synergies'!B12)</f>
        <v> </v>
      </c>
      <c r="C12" s="10" t="str">
        <f>IF('Valuation with Synergies'!C12=0," ",'Valuation with Synergies'!C12)</f>
        <v>Debt to Equity Ratio</v>
      </c>
      <c r="D12" s="10">
        <f>IF('Valuation with Synergies'!D12=0," ",'Valuation with Synergies'!D12)</f>
        <v>0.6663824018192951</v>
      </c>
      <c r="E12" s="10" t="str">
        <f>IF('Valuation with Synergies'!E12=0," ",'Valuation with Synergies'!E12)</f>
        <v> </v>
      </c>
      <c r="F12" s="10" t="str">
        <f>IF('Valuation with Synergies'!F12=0," ",'Valuation with Synergies'!F12)</f>
        <v> </v>
      </c>
      <c r="G12" s="10" t="str">
        <f>IF('Valuation with Synergies'!G12=0," ",'Valuation with Synergies'!G12)</f>
        <v> </v>
      </c>
      <c r="H12" s="10" t="str">
        <f>IF('Valuation with Synergies'!H12=0," ",'Valuation with Synergies'!H12)</f>
        <v>Existing Proportion of Debt</v>
      </c>
      <c r="I12" s="10">
        <f>IF('Valuation with Synergies'!I12=0," ",'Valuation with Synergies'!I12)</f>
        <v>0.399897647197764</v>
      </c>
      <c r="J12" s="10" t="str">
        <f>IF('Valuation with Synergies'!J12=0," ",'Valuation with Synergies'!J12)</f>
        <v> </v>
      </c>
      <c r="K12" s="10" t="str">
        <f>IF('Valuation with Synergies'!K12=0," ",'Valuation with Synergies'!K12)</f>
        <v> </v>
      </c>
      <c r="L12" s="10" t="str">
        <f>IF('Valuation with Synergies'!L12=0," ",'Valuation with Synergies'!L12)</f>
        <v> </v>
      </c>
      <c r="M12" s="10" t="str">
        <f>IF('Valuation with Synergies'!M12=0," ",'Valuation with Synergies'!M12)</f>
        <v> </v>
      </c>
      <c r="N12" s="10" t="str">
        <f>IF('Valuation with Synergies'!N12=0," ",'Valuation with Synergies'!N12)</f>
        <v> </v>
      </c>
      <c r="O12" s="10" t="str">
        <f>IF('Valuation with Synergies'!O12=0," ",'Valuation with Synergies'!O12)</f>
        <v> </v>
      </c>
      <c r="P12" s="10" t="str">
        <f>IF('Valuation with Synergies'!P12=0," ",'Valuation with Synergies'!P12)</f>
        <v> </v>
      </c>
      <c r="Q12" s="10" t="str">
        <f>IF('Valuation with Synergies'!Q12=0," ",'Valuation with Synergies'!Q12)</f>
        <v> </v>
      </c>
      <c r="R12" s="10" t="str">
        <f>IF('Valuation with Synergies'!R12=0," ",'Valuation with Synergies'!R12)</f>
        <v> </v>
      </c>
      <c r="S12" s="10" t="str">
        <f>IF('Valuation with Synergies'!S12=0," ",'Valuation with Synergies'!S12)</f>
        <v> </v>
      </c>
    </row>
    <row r="13" spans="1:19" ht="12.75" outlineLevel="1">
      <c r="A13" s="10" t="str">
        <f>IF('Valuation with Synergies'!A13=0," ",'Valuation with Synergies'!A13)</f>
        <v> </v>
      </c>
      <c r="B13" s="10" t="str">
        <f>IF('Valuation with Synergies'!B13=0," ",'Valuation with Synergies'!B13)</f>
        <v> </v>
      </c>
      <c r="C13" s="10" t="str">
        <f>IF('Valuation with Synergies'!C13=0," ",'Valuation with Synergies'!C13)</f>
        <v>Equity Beta</v>
      </c>
      <c r="D13" s="10">
        <f>IF('Valuation with Synergies'!D13=0," ",'Valuation with Synergies'!D13)</f>
        <v>0.9</v>
      </c>
      <c r="E13" s="10" t="str">
        <f>IF('Valuation with Synergies'!E13=0," ",'Valuation with Synergies'!E13)</f>
        <v>βE</v>
      </c>
      <c r="F13" s="10" t="str">
        <f>IF('Valuation with Synergies'!F13=0," ",'Valuation with Synergies'!F13)</f>
        <v>  WACC = kE  x Equity/(Equity + Debt) + kD x (1-Tax Rate) x Debt/(Equity + Debt)</v>
      </c>
      <c r="G13" s="10" t="str">
        <f>IF('Valuation with Synergies'!G13=0," ",'Valuation with Synergies'!G13)</f>
        <v> </v>
      </c>
      <c r="H13" s="10" t="str">
        <f>IF('Valuation with Synergies'!H13=0," ",'Valuation with Synergies'!H13)</f>
        <v> </v>
      </c>
      <c r="I13" s="10" t="str">
        <f>IF('Valuation with Synergies'!I13=0," ",'Valuation with Synergies'!I13)</f>
        <v> </v>
      </c>
      <c r="J13" s="10" t="str">
        <f>IF('Valuation with Synergies'!J13=0," ",'Valuation with Synergies'!J13)</f>
        <v> </v>
      </c>
      <c r="K13" s="10" t="str">
        <f>IF('Valuation with Synergies'!K13=0," ",'Valuation with Synergies'!K13)</f>
        <v> </v>
      </c>
      <c r="L13" s="10" t="str">
        <f>IF('Valuation with Synergies'!L13=0," ",'Valuation with Synergies'!L13)</f>
        <v> </v>
      </c>
      <c r="M13" s="10" t="str">
        <f>IF('Valuation with Synergies'!M13=0," ",'Valuation with Synergies'!M13)</f>
        <v> </v>
      </c>
      <c r="N13" s="10" t="str">
        <f>IF('Valuation with Synergies'!N13=0," ",'Valuation with Synergies'!N13)</f>
        <v> </v>
      </c>
      <c r="O13" s="10" t="str">
        <f>IF('Valuation with Synergies'!O13=0," ",'Valuation with Synergies'!O13)</f>
        <v> </v>
      </c>
      <c r="P13" s="10" t="str">
        <f>IF('Valuation with Synergies'!P13=0," ",'Valuation with Synergies'!P13)</f>
        <v> </v>
      </c>
      <c r="Q13" s="10" t="str">
        <f>IF('Valuation with Synergies'!Q13=0," ",'Valuation with Synergies'!Q13)</f>
        <v> </v>
      </c>
      <c r="R13" s="10" t="str">
        <f>IF('Valuation with Synergies'!R13=0," ",'Valuation with Synergies'!R13)</f>
        <v> </v>
      </c>
      <c r="S13" s="10" t="str">
        <f>IF('Valuation with Synergies'!S13=0," ",'Valuation with Synergies'!S13)</f>
        <v> </v>
      </c>
    </row>
    <row r="14" spans="1:19" ht="12.75" outlineLevel="1">
      <c r="A14" s="10" t="str">
        <f>IF('Valuation with Synergies'!A14=0," ",'Valuation with Synergies'!A14)</f>
        <v> </v>
      </c>
      <c r="B14" s="10" t="str">
        <f>IF('Valuation with Synergies'!B14=0," ",'Valuation with Synergies'!B14)</f>
        <v> </v>
      </c>
      <c r="C14" s="10" t="str">
        <f>IF('Valuation with Synergies'!C14=0," ",'Valuation with Synergies'!C14)</f>
        <v>Unlevered Beta</v>
      </c>
      <c r="D14" s="10">
        <f>IF('Valuation with Synergies'!D14=0," ",'Valuation with Synergies'!D14)</f>
        <v>0.6279879311725911</v>
      </c>
      <c r="E14" s="10" t="str">
        <f>IF('Valuation with Synergies'!E14=0," ",'Valuation with Synergies'!E14)</f>
        <v>βUnl</v>
      </c>
      <c r="F14" s="10" t="str">
        <f>IF('Valuation with Synergies'!F14=0," ",'Valuation with Synergies'!F14)</f>
        <v> </v>
      </c>
      <c r="G14" s="10" t="str">
        <f>IF('Valuation with Synergies'!G14=0," ",'Valuation with Synergies'!G14)</f>
        <v>0.1039 x (38.11 x 480)/((38.11 x 480)+12190)+(0.0738 x (1-0.35) x 12190/(38.11+480))</v>
      </c>
      <c r="H14" s="10" t="str">
        <f>IF('Valuation with Synergies'!H14=0," ",'Valuation with Synergies'!H14)</f>
        <v> </v>
      </c>
      <c r="I14" s="10" t="str">
        <f>IF('Valuation with Synergies'!I14=0," ",'Valuation with Synergies'!I14)</f>
        <v> </v>
      </c>
      <c r="J14" s="10" t="str">
        <f>IF('Valuation with Synergies'!J14=0," ",'Valuation with Synergies'!J14)</f>
        <v> </v>
      </c>
      <c r="K14" s="10" t="str">
        <f>IF('Valuation with Synergies'!K14=0," ",'Valuation with Synergies'!K14)</f>
        <v> </v>
      </c>
      <c r="L14" s="10" t="str">
        <f>IF('Valuation with Synergies'!L14=0," ",'Valuation with Synergies'!L14)</f>
        <v> </v>
      </c>
      <c r="M14" s="10" t="str">
        <f>IF('Valuation with Synergies'!M14=0," ",'Valuation with Synergies'!M14)</f>
        <v> </v>
      </c>
      <c r="N14" s="10" t="str">
        <f>IF('Valuation with Synergies'!N14=0," ",'Valuation with Synergies'!N14)</f>
        <v> </v>
      </c>
      <c r="O14" s="10" t="str">
        <f>IF('Valuation with Synergies'!O14=0," ",'Valuation with Synergies'!O14)</f>
        <v> </v>
      </c>
      <c r="P14" s="10" t="str">
        <f>IF('Valuation with Synergies'!P14=0," ",'Valuation with Synergies'!P14)</f>
        <v> </v>
      </c>
      <c r="Q14" s="10" t="str">
        <f>IF('Valuation with Synergies'!Q14=0," ",'Valuation with Synergies'!Q14)</f>
        <v> </v>
      </c>
      <c r="R14" s="10" t="str">
        <f>IF('Valuation with Synergies'!R14=0," ",'Valuation with Synergies'!R14)</f>
        <v> </v>
      </c>
      <c r="S14" s="10" t="str">
        <f>IF('Valuation with Synergies'!S14=0," ",'Valuation with Synergies'!S14)</f>
        <v> </v>
      </c>
    </row>
    <row r="15" spans="1:19" ht="12.75" outlineLevel="1">
      <c r="A15" s="10" t="str">
        <f>IF('Valuation with Synergies'!A15=0," ",'Valuation with Synergies'!A15)</f>
        <v> </v>
      </c>
      <c r="B15" s="10" t="str">
        <f>IF('Valuation with Synergies'!B15=0," ",'Valuation with Synergies'!B15)</f>
        <v> </v>
      </c>
      <c r="C15" s="10" t="str">
        <f>IF('Valuation with Synergies'!C15=0," ",'Valuation with Synergies'!C15)</f>
        <v>Target Debt-to-Equity Ratio</v>
      </c>
      <c r="D15" s="10">
        <f>IF('Valuation with Synergies'!D15=0," ",'Valuation with Synergies'!D15)</f>
        <v>0.67</v>
      </c>
      <c r="E15" s="10" t="str">
        <f>IF('Valuation with Synergies'!E15=0," ",'Valuation with Synergies'!E15)</f>
        <v>D/E</v>
      </c>
      <c r="F15" s="10" t="str">
        <f>IF('Valuation with Synergies'!F15=0," ",'Valuation with Synergies'!F15)</f>
        <v> </v>
      </c>
      <c r="G15" s="10" t="str">
        <f>IF('Valuation with Synergies'!G15=0," ",'Valuation with Synergies'!G15)</f>
        <v> </v>
      </c>
      <c r="H15" s="10" t="str">
        <f>IF('Valuation with Synergies'!H15=0," ",'Valuation with Synergies'!H15)</f>
        <v>(WACC discount rate, not target values)</v>
      </c>
      <c r="I15" s="10">
        <f>IF('Valuation with Synergies'!I15=0," ",'Valuation with Synergies'!I15)</f>
        <v>0.0815180221699887</v>
      </c>
      <c r="J15" s="10" t="str">
        <f>IF('Valuation with Synergies'!J15=0," ",'Valuation with Synergies'!J15)</f>
        <v> </v>
      </c>
      <c r="K15" s="10" t="str">
        <f>IF('Valuation with Synergies'!K15=0," ",'Valuation with Synergies'!K15)</f>
        <v> </v>
      </c>
      <c r="L15" s="10" t="str">
        <f>IF('Valuation with Synergies'!L15=0," ",'Valuation with Synergies'!L15)</f>
        <v> </v>
      </c>
      <c r="M15" s="10" t="str">
        <f>IF('Valuation with Synergies'!M15=0," ",'Valuation with Synergies'!M15)</f>
        <v> </v>
      </c>
      <c r="N15" s="10" t="str">
        <f>IF('Valuation with Synergies'!N15=0," ",'Valuation with Synergies'!N15)</f>
        <v> </v>
      </c>
      <c r="O15" s="10" t="str">
        <f>IF('Valuation with Synergies'!O15=0," ",'Valuation with Synergies'!O15)</f>
        <v> </v>
      </c>
      <c r="P15" s="10" t="str">
        <f>IF('Valuation with Synergies'!P15=0," ",'Valuation with Synergies'!P15)</f>
        <v> </v>
      </c>
      <c r="Q15" s="10" t="str">
        <f>IF('Valuation with Synergies'!Q15=0," ",'Valuation with Synergies'!Q15)</f>
        <v> </v>
      </c>
      <c r="R15" s="10" t="str">
        <f>IF('Valuation with Synergies'!R15=0," ",'Valuation with Synergies'!R15)</f>
        <v> </v>
      </c>
      <c r="S15" s="10" t="str">
        <f>IF('Valuation with Synergies'!S15=0," ",'Valuation with Synergies'!S15)</f>
        <v> </v>
      </c>
    </row>
    <row r="16" spans="1:19" ht="12.75" outlineLevel="1">
      <c r="A16" s="10" t="str">
        <f>IF('Valuation with Synergies'!A16=0," ",'Valuation with Synergies'!A16)</f>
        <v> </v>
      </c>
      <c r="B16" s="10" t="str">
        <f>IF('Valuation with Synergies'!B16=0," ",'Valuation with Synergies'!B16)</f>
        <v> </v>
      </c>
      <c r="C16" s="10" t="str">
        <f>IF('Valuation with Synergies'!C16=0," ",'Valuation with Synergies'!C16)</f>
        <v>Target Levered Beta</v>
      </c>
      <c r="D16" s="10">
        <f>IF('Valuation with Synergies'!D16=0," ",'Valuation with Synergies'!D16)</f>
        <v>0.9014766751982546</v>
      </c>
      <c r="E16" s="10" t="str">
        <f>IF('Valuation with Synergies'!E16=0," ",'Valuation with Synergies'!E16)</f>
        <v>βTL</v>
      </c>
      <c r="F16" s="10" t="str">
        <f>IF('Valuation with Synergies'!F16=0," ",'Valuation with Synergies'!F16)</f>
        <v>  Target</v>
      </c>
      <c r="G16" s="10" t="str">
        <f>IF('Valuation with Synergies'!G16=0," ",'Valuation with Synergies'!G16)</f>
        <v> </v>
      </c>
      <c r="H16" s="10" t="str">
        <f>IF('Valuation with Synergies'!H16=0," ",'Valuation with Synergies'!H16)</f>
        <v> </v>
      </c>
      <c r="I16" s="10" t="str">
        <f>IF('Valuation with Synergies'!I16=0," ",'Valuation with Synergies'!I16)</f>
        <v> </v>
      </c>
      <c r="J16" s="10" t="str">
        <f>IF('Valuation with Synergies'!J16=0," ",'Valuation with Synergies'!J16)</f>
        <v> </v>
      </c>
      <c r="K16" s="10" t="str">
        <f>IF('Valuation with Synergies'!K16=0," ",'Valuation with Synergies'!K16)</f>
        <v> </v>
      </c>
      <c r="L16" s="10" t="str">
        <f>IF('Valuation with Synergies'!L16=0," ",'Valuation with Synergies'!L16)</f>
        <v> </v>
      </c>
      <c r="M16" s="10" t="str">
        <f>IF('Valuation with Synergies'!M16=0," ",'Valuation with Synergies'!M16)</f>
        <v> </v>
      </c>
      <c r="N16" s="10" t="str">
        <f>IF('Valuation with Synergies'!N16=0," ",'Valuation with Synergies'!N16)</f>
        <v> </v>
      </c>
      <c r="O16" s="10" t="str">
        <f>IF('Valuation with Synergies'!O16=0," ",'Valuation with Synergies'!O16)</f>
        <v> </v>
      </c>
      <c r="P16" s="10" t="str">
        <f>IF('Valuation with Synergies'!P16=0," ",'Valuation with Synergies'!P16)</f>
        <v> </v>
      </c>
      <c r="Q16" s="10" t="str">
        <f>IF('Valuation with Synergies'!Q16=0," ",'Valuation with Synergies'!Q16)</f>
        <v> </v>
      </c>
      <c r="R16" s="10" t="str">
        <f>IF('Valuation with Synergies'!R16=0," ",'Valuation with Synergies'!R16)</f>
        <v> </v>
      </c>
      <c r="S16" s="10" t="str">
        <f>IF('Valuation with Synergies'!S16=0," ",'Valuation with Synergies'!S16)</f>
        <v> </v>
      </c>
    </row>
    <row r="17" spans="1:19" ht="12.75" outlineLevel="1">
      <c r="A17" s="10" t="str">
        <f>IF('Valuation with Synergies'!A17=0," ",'Valuation with Synergies'!A17)</f>
        <v> </v>
      </c>
      <c r="B17" s="10" t="str">
        <f>IF('Valuation with Synergies'!B17=0," ",'Valuation with Synergies'!B17)</f>
        <v> </v>
      </c>
      <c r="C17" s="10" t="str">
        <f>IF('Valuation with Synergies'!C17=0," ",'Valuation with Synergies'!C17)</f>
        <v>Tax Rate (%)</v>
      </c>
      <c r="D17" s="10">
        <f>IF('Valuation with Synergies'!D17=0," ",'Valuation with Synergies'!D17)</f>
        <v>0.35</v>
      </c>
      <c r="E17" s="10" t="str">
        <f>IF('Valuation with Synergies'!E17=0," ",'Valuation with Synergies'!E17)</f>
        <v>τc</v>
      </c>
      <c r="F17" s="10" t="str">
        <f>IF('Valuation with Synergies'!F17=0," ",'Valuation with Synergies'!F17)</f>
        <v> </v>
      </c>
      <c r="G17" s="10" t="str">
        <f>IF('Valuation with Synergies'!G17=0," ",'Valuation with Synergies'!G17)</f>
        <v> </v>
      </c>
      <c r="H17" s="10" t="str">
        <f>IF('Valuation with Synergies'!H17=0," ",'Valuation with Synergies'!H17)</f>
        <v>  Target Proportion of Equity</v>
      </c>
      <c r="I17" s="10">
        <f>IF('Valuation with Synergies'!I17=0," ",'Valuation with Synergies'!I17)</f>
        <v>0.5988023952095809</v>
      </c>
      <c r="J17" s="10" t="str">
        <f>IF('Valuation with Synergies'!J17=0," ",'Valuation with Synergies'!J17)</f>
        <v> </v>
      </c>
      <c r="K17" s="10" t="str">
        <f>IF('Valuation with Synergies'!K17=0," ",'Valuation with Synergies'!K17)</f>
        <v> </v>
      </c>
      <c r="L17" s="10" t="str">
        <f>IF('Valuation with Synergies'!L17=0," ",'Valuation with Synergies'!L17)</f>
        <v> </v>
      </c>
      <c r="M17" s="10" t="str">
        <f>IF('Valuation with Synergies'!M17=0," ",'Valuation with Synergies'!M17)</f>
        <v> </v>
      </c>
      <c r="N17" s="10" t="str">
        <f>IF('Valuation with Synergies'!N17=0," ",'Valuation with Synergies'!N17)</f>
        <v> </v>
      </c>
      <c r="O17" s="10" t="str">
        <f>IF('Valuation with Synergies'!O17=0," ",'Valuation with Synergies'!O17)</f>
        <v> </v>
      </c>
      <c r="P17" s="10" t="str">
        <f>IF('Valuation with Synergies'!P17=0," ",'Valuation with Synergies'!P17)</f>
        <v> </v>
      </c>
      <c r="Q17" s="10" t="str">
        <f>IF('Valuation with Synergies'!Q17=0," ",'Valuation with Synergies'!Q17)</f>
        <v> </v>
      </c>
      <c r="R17" s="10" t="str">
        <f>IF('Valuation with Synergies'!R17=0," ",'Valuation with Synergies'!R17)</f>
        <v> </v>
      </c>
      <c r="S17" s="10" t="str">
        <f>IF('Valuation with Synergies'!S17=0," ",'Valuation with Synergies'!S17)</f>
        <v> </v>
      </c>
    </row>
    <row r="18" spans="1:19" ht="12.75" outlineLevel="1">
      <c r="A18" s="10" t="str">
        <f>IF('Valuation with Synergies'!A18=0," ",'Valuation with Synergies'!A18)</f>
        <v> </v>
      </c>
      <c r="B18" s="10" t="str">
        <f>IF('Valuation with Synergies'!B18=0," ",'Valuation with Synergies'!B18)</f>
        <v> </v>
      </c>
      <c r="C18" s="10" t="str">
        <f>IF('Valuation with Synergies'!C18=0," ",'Valuation with Synergies'!C18)</f>
        <v>Long-term T-Bond (%) (rf)</v>
      </c>
      <c r="D18" s="10">
        <f>IF('Valuation with Synergies'!D18=0," ",'Valuation with Synergies'!D18)</f>
        <v>0.0588</v>
      </c>
      <c r="E18" s="10" t="str">
        <f>IF('Valuation with Synergies'!E18=0," ",'Valuation with Synergies'!E18)</f>
        <v>RF</v>
      </c>
      <c r="F18" s="10" t="str">
        <f>IF('Valuation with Synergies'!F18=0," ",'Valuation with Synergies'!F18)</f>
        <v> </v>
      </c>
      <c r="G18" s="10" t="str">
        <f>IF('Valuation with Synergies'!G18=0," ",'Valuation with Synergies'!G18)</f>
        <v> </v>
      </c>
      <c r="H18" s="10" t="str">
        <f>IF('Valuation with Synergies'!H18=0," ",'Valuation with Synergies'!H18)</f>
        <v>  Target Proportion of Debt</v>
      </c>
      <c r="I18" s="10">
        <f>IF('Valuation with Synergies'!I18=0," ",'Valuation with Synergies'!I18)</f>
        <v>0.4011976047904192</v>
      </c>
      <c r="J18" s="10" t="str">
        <f>IF('Valuation with Synergies'!J18=0," ",'Valuation with Synergies'!J18)</f>
        <v> </v>
      </c>
      <c r="K18" s="10" t="str">
        <f>IF('Valuation with Synergies'!K18=0," ",'Valuation with Synergies'!K18)</f>
        <v> </v>
      </c>
      <c r="L18" s="10" t="str">
        <f>IF('Valuation with Synergies'!L18=0," ",'Valuation with Synergies'!L18)</f>
        <v> </v>
      </c>
      <c r="M18" s="10" t="str">
        <f>IF('Valuation with Synergies'!M18=0," ",'Valuation with Synergies'!M18)</f>
        <v> </v>
      </c>
      <c r="N18" s="10" t="str">
        <f>IF('Valuation with Synergies'!N18=0," ",'Valuation with Synergies'!N18)</f>
        <v> </v>
      </c>
      <c r="O18" s="10" t="str">
        <f>IF('Valuation with Synergies'!O18=0," ",'Valuation with Synergies'!O18)</f>
        <v> </v>
      </c>
      <c r="P18" s="10" t="str">
        <f>IF('Valuation with Synergies'!P18=0," ",'Valuation with Synergies'!P18)</f>
        <v> </v>
      </c>
      <c r="Q18" s="10" t="str">
        <f>IF('Valuation with Synergies'!Q18=0," ",'Valuation with Synergies'!Q18)</f>
        <v> </v>
      </c>
      <c r="R18" s="10" t="str">
        <f>IF('Valuation with Synergies'!R18=0," ",'Valuation with Synergies'!R18)</f>
        <v> </v>
      </c>
      <c r="S18" s="10" t="str">
        <f>IF('Valuation with Synergies'!S18=0," ",'Valuation with Synergies'!S18)</f>
        <v> </v>
      </c>
    </row>
    <row r="19" spans="1:19" ht="12.75" outlineLevel="1">
      <c r="A19" s="10" t="str">
        <f>IF('Valuation with Synergies'!A19=0," ",'Valuation with Synergies'!A19)</f>
        <v> </v>
      </c>
      <c r="B19" s="10" t="str">
        <f>IF('Valuation with Synergies'!B19=0," ",'Valuation with Synergies'!B19)</f>
        <v> </v>
      </c>
      <c r="C19" s="10" t="str">
        <f>IF('Valuation with Synergies'!C19=0," ",'Valuation with Synergies'!C19)</f>
        <v>Long-term Debt Rate (%)</v>
      </c>
      <c r="D19" s="10">
        <f>IF('Valuation with Synergies'!D19=0," ",'Valuation with Synergies'!D19)</f>
        <v>0.0738</v>
      </c>
      <c r="E19" s="10" t="str">
        <f>IF('Valuation with Synergies'!E19=0," ",'Valuation with Synergies'!E19)</f>
        <v>kD</v>
      </c>
      <c r="F19" s="10" t="str">
        <f>IF('Valuation with Synergies'!F19=0," ",'Valuation with Synergies'!F19)</f>
        <v>  WACC = retl*E+rd*(1-tax)*D</v>
      </c>
      <c r="G19" s="10" t="str">
        <f>IF('Valuation with Synergies'!G19=0," ",'Valuation with Synergies'!G19)</f>
        <v> </v>
      </c>
      <c r="H19" s="10" t="str">
        <f>IF('Valuation with Synergies'!H19=0," ",'Valuation with Synergies'!H19)</f>
        <v> </v>
      </c>
      <c r="I19" s="10" t="str">
        <f>IF('Valuation with Synergies'!I19=0," ",'Valuation with Synergies'!I19)</f>
        <v> </v>
      </c>
      <c r="J19" s="10" t="str">
        <f>IF('Valuation with Synergies'!J19=0," ",'Valuation with Synergies'!J19)</f>
        <v> </v>
      </c>
      <c r="K19" s="10" t="str">
        <f>IF('Valuation with Synergies'!K19=0," ",'Valuation with Synergies'!K19)</f>
        <v> </v>
      </c>
      <c r="L19" s="10" t="str">
        <f>IF('Valuation with Synergies'!L19=0," ",'Valuation with Synergies'!L19)</f>
        <v> </v>
      </c>
      <c r="M19" s="10" t="str">
        <f>IF('Valuation with Synergies'!M19=0," ",'Valuation with Synergies'!M19)</f>
        <v> </v>
      </c>
      <c r="N19" s="10" t="str">
        <f>IF('Valuation with Synergies'!N19=0," ",'Valuation with Synergies'!N19)</f>
        <v> </v>
      </c>
      <c r="O19" s="10" t="str">
        <f>IF('Valuation with Synergies'!O19=0," ",'Valuation with Synergies'!O19)</f>
        <v> </v>
      </c>
      <c r="P19" s="10" t="str">
        <f>IF('Valuation with Synergies'!P19=0," ",'Valuation with Synergies'!P19)</f>
        <v> </v>
      </c>
      <c r="Q19" s="10" t="str">
        <f>IF('Valuation with Synergies'!Q19=0," ",'Valuation with Synergies'!Q19)</f>
        <v> </v>
      </c>
      <c r="R19" s="10" t="str">
        <f>IF('Valuation with Synergies'!R19=0," ",'Valuation with Synergies'!R19)</f>
        <v> </v>
      </c>
      <c r="S19" s="10" t="str">
        <f>IF('Valuation with Synergies'!S19=0," ",'Valuation with Synergies'!S19)</f>
        <v> </v>
      </c>
    </row>
    <row r="20" spans="1:19" ht="12.75" outlineLevel="1">
      <c r="A20" s="10" t="str">
        <f>IF('Valuation with Synergies'!A20=0," ",'Valuation with Synergies'!A20)</f>
        <v> </v>
      </c>
      <c r="B20" s="10" t="str">
        <f>IF('Valuation with Synergies'!B20=0," ",'Valuation with Synergies'!B20)</f>
        <v> </v>
      </c>
      <c r="C20" s="10" t="str">
        <f>IF('Valuation with Synergies'!C20=0," ",'Valuation with Synergies'!C20)</f>
        <v>Terminal Growth Rate (%)</v>
      </c>
      <c r="D20" s="10">
        <f>IF('Valuation with Synergies'!D20=0," ",'Valuation with Synergies'!D20)</f>
        <v>0.0344</v>
      </c>
      <c r="E20" s="10" t="str">
        <f>IF('Valuation with Synergies'!E20=0," ",'Valuation with Synergies'!E20)</f>
        <v>G</v>
      </c>
      <c r="F20" s="10" t="str">
        <f>IF('Valuation with Synergies'!F20=0," ",'Valuation with Synergies'!F20)</f>
        <v> </v>
      </c>
      <c r="G20" s="10" t="str">
        <f>IF('Valuation with Synergies'!G20=0," ",'Valuation with Synergies'!G20)</f>
        <v> </v>
      </c>
      <c r="H20" s="10" t="str">
        <f>IF('Valuation with Synergies'!H20=0," ",'Valuation with Synergies'!H20)</f>
        <v>0.1039 x 0.5988 + 0.0738 x (1-0.35) x 0.4012</v>
      </c>
      <c r="I20" s="10" t="str">
        <f>IF('Valuation with Synergies'!I20=0," ",'Valuation with Synergies'!I20)</f>
        <v> </v>
      </c>
      <c r="J20" s="10" t="str">
        <f>IF('Valuation with Synergies'!J20=0," ",'Valuation with Synergies'!J20)</f>
        <v> </v>
      </c>
      <c r="K20" s="10" t="str">
        <f>IF('Valuation with Synergies'!K20=0," ",'Valuation with Synergies'!K20)</f>
        <v> </v>
      </c>
      <c r="L20" s="10" t="str">
        <f>IF('Valuation with Synergies'!L20=0," ",'Valuation with Synergies'!L20)</f>
        <v> </v>
      </c>
      <c r="M20" s="10" t="str">
        <f>IF('Valuation with Synergies'!M20=0," ",'Valuation with Synergies'!M20)</f>
        <v> </v>
      </c>
      <c r="N20" s="10" t="str">
        <f>IF('Valuation with Synergies'!N20=0," ",'Valuation with Synergies'!N20)</f>
        <v> </v>
      </c>
      <c r="O20" s="10" t="str">
        <f>IF('Valuation with Synergies'!O20=0," ",'Valuation with Synergies'!O20)</f>
        <v> </v>
      </c>
      <c r="P20" s="10" t="str">
        <f>IF('Valuation with Synergies'!P20=0," ",'Valuation with Synergies'!P20)</f>
        <v> </v>
      </c>
      <c r="Q20" s="10" t="str">
        <f>IF('Valuation with Synergies'!Q20=0," ",'Valuation with Synergies'!Q20)</f>
        <v> </v>
      </c>
      <c r="R20" s="10" t="str">
        <f>IF('Valuation with Synergies'!R20=0," ",'Valuation with Synergies'!R20)</f>
        <v> </v>
      </c>
      <c r="S20" s="10" t="str">
        <f>IF('Valuation with Synergies'!S20=0," ",'Valuation with Synergies'!S20)</f>
        <v> </v>
      </c>
    </row>
    <row r="21" spans="1:19" ht="12.75" outlineLevel="1">
      <c r="A21" s="10" t="str">
        <f>IF('Valuation with Synergies'!A21=0," ",'Valuation with Synergies'!A21)</f>
        <v> </v>
      </c>
      <c r="B21" s="10" t="str">
        <f>IF('Valuation with Synergies'!B21=0," ",'Valuation with Synergies'!B21)</f>
        <v> </v>
      </c>
      <c r="C21" s="10" t="str">
        <f>IF('Valuation with Synergies'!C21=0," ",'Valuation with Synergies'!C21)</f>
        <v>Market Risk Premium (%)</v>
      </c>
      <c r="D21" s="10">
        <f>IF('Valuation with Synergies'!D21=0," ",'Valuation with Synergies'!D21)</f>
        <v>0.05</v>
      </c>
      <c r="E21" s="10" t="str">
        <f>IF('Valuation with Synergies'!E21=0," ",'Valuation with Synergies'!E21)</f>
        <v>RM</v>
      </c>
      <c r="F21" s="10" t="str">
        <f>IF('Valuation with Synergies'!F21=0," ",'Valuation with Synergies'!F21)</f>
        <v> </v>
      </c>
      <c r="G21" s="10" t="str">
        <f>IF('Valuation with Synergies'!G21=0," ",'Valuation with Synergies'!G21)</f>
        <v> </v>
      </c>
      <c r="H21" s="10" t="str">
        <f>IF('Valuation with Synergies'!H21=0," ",'Valuation with Synergies'!H21)</f>
        <v>(WACC discount rate, target values for ratio)</v>
      </c>
      <c r="I21" s="10">
        <f>IF('Valuation with Synergies'!I21=0," ",'Valuation with Synergies'!I21)</f>
        <v>0.08144534955683398</v>
      </c>
      <c r="J21" s="10" t="str">
        <f>IF('Valuation with Synergies'!J21=0," ",'Valuation with Synergies'!J21)</f>
        <v> </v>
      </c>
      <c r="K21" s="10" t="str">
        <f>IF('Valuation with Synergies'!K21=0," ",'Valuation with Synergies'!K21)</f>
        <v> </v>
      </c>
      <c r="L21" s="10" t="str">
        <f>IF('Valuation with Synergies'!L21=0," ",'Valuation with Synergies'!L21)</f>
        <v> </v>
      </c>
      <c r="M21" s="10" t="str">
        <f>IF('Valuation with Synergies'!M21=0," ",'Valuation with Synergies'!M21)</f>
        <v> </v>
      </c>
      <c r="N21" s="10" t="str">
        <f>IF('Valuation with Synergies'!N21=0," ",'Valuation with Synergies'!N21)</f>
        <v> </v>
      </c>
      <c r="O21" s="10" t="str">
        <f>IF('Valuation with Synergies'!O21=0," ",'Valuation with Synergies'!O21)</f>
        <v> </v>
      </c>
      <c r="P21" s="10" t="str">
        <f>IF('Valuation with Synergies'!P21=0," ",'Valuation with Synergies'!P21)</f>
        <v> </v>
      </c>
      <c r="Q21" s="10" t="str">
        <f>IF('Valuation with Synergies'!Q21=0," ",'Valuation with Synergies'!Q21)</f>
        <v> </v>
      </c>
      <c r="R21" s="10" t="str">
        <f>IF('Valuation with Synergies'!R21=0," ",'Valuation with Synergies'!R21)</f>
        <v> </v>
      </c>
      <c r="S21" s="10" t="str">
        <f>IF('Valuation with Synergies'!S21=0," ",'Valuation with Synergies'!S21)</f>
        <v> </v>
      </c>
    </row>
    <row r="22" spans="1:19" ht="12.75" outlineLevel="1">
      <c r="A22" s="10" t="str">
        <f>IF('Valuation with Synergies'!A22=0," ",'Valuation with Synergies'!A22)</f>
        <v> </v>
      </c>
      <c r="B22" s="10" t="str">
        <f>IF('Valuation with Synergies'!B22=0," ",'Valuation with Synergies'!B22)</f>
        <v> </v>
      </c>
      <c r="C22" s="10" t="str">
        <f>IF('Valuation with Synergies'!C22=0," ",'Valuation with Synergies'!C22)</f>
        <v>Projected Growth of all reoccuring items</v>
      </c>
      <c r="D22" s="10">
        <f>IF('Valuation with Synergies'!D22=0," ",'Valuation with Synergies'!D22)</f>
        <v>0.066</v>
      </c>
      <c r="E22" s="10" t="str">
        <f>IF('Valuation with Synergies'!E22=0," ",'Valuation with Synergies'!E22)</f>
        <v> </v>
      </c>
      <c r="F22" s="10" t="str">
        <f>IF('Valuation with Synergies'!F22=0," ",'Valuation with Synergies'!F22)</f>
        <v>Synergy Gains by Variable and Year</v>
      </c>
      <c r="G22" s="10" t="str">
        <f>IF('Valuation with Synergies'!G22=0," ",'Valuation with Synergies'!G22)</f>
        <v> </v>
      </c>
      <c r="H22" s="10" t="str">
        <f>IF('Valuation with Synergies'!H22=0," ",'Valuation with Synergies'!H22)</f>
        <v> </v>
      </c>
      <c r="I22" s="10" t="str">
        <f>IF('Valuation with Synergies'!I22=0," ",'Valuation with Synergies'!I22)</f>
        <v> </v>
      </c>
      <c r="J22" s="10" t="str">
        <f>IF('Valuation with Synergies'!J22=0," ",'Valuation with Synergies'!J22)</f>
        <v>Year after merger</v>
      </c>
      <c r="K22" s="10" t="str">
        <f>IF('Valuation with Synergies'!K22=0," ",'Valuation with Synergies'!K22)</f>
        <v> </v>
      </c>
      <c r="L22" s="10" t="str">
        <f>IF('Valuation with Synergies'!L22=0," ",'Valuation with Synergies'!L22)</f>
        <v> </v>
      </c>
      <c r="M22" s="10" t="str">
        <f>IF('Valuation with Synergies'!M22=0," ",'Valuation with Synergies'!M22)</f>
        <v> </v>
      </c>
      <c r="N22" s="10" t="str">
        <f>IF('Valuation with Synergies'!N22=0," ",'Valuation with Synergies'!N22)</f>
        <v> </v>
      </c>
      <c r="O22" s="10" t="str">
        <f>IF('Valuation with Synergies'!O22=0," ",'Valuation with Synergies'!O22)</f>
        <v> </v>
      </c>
      <c r="P22" s="10" t="str">
        <f>IF('Valuation with Synergies'!P22=0," ",'Valuation with Synergies'!P22)</f>
        <v> </v>
      </c>
      <c r="Q22" s="10" t="str">
        <f>IF('Valuation with Synergies'!Q22=0," ",'Valuation with Synergies'!Q22)</f>
        <v> </v>
      </c>
      <c r="R22" s="10" t="str">
        <f>IF('Valuation with Synergies'!R22=0," ",'Valuation with Synergies'!R22)</f>
        <v> </v>
      </c>
      <c r="S22" s="10" t="str">
        <f>IF('Valuation with Synergies'!S22=0," ",'Valuation with Synergies'!S22)</f>
        <v> </v>
      </c>
    </row>
    <row r="23" spans="1:19" ht="12.75" outlineLevel="1">
      <c r="A23" s="10" t="str">
        <f>IF('Valuation with Synergies'!A23=0," ",'Valuation with Synergies'!A23)</f>
        <v> </v>
      </c>
      <c r="B23" s="10" t="str">
        <f>IF('Valuation with Synergies'!B23=0," ",'Valuation with Synergies'!B23)</f>
        <v> </v>
      </c>
      <c r="C23" s="10" t="str">
        <f>IF('Valuation with Synergies'!C23=0," ",'Valuation with Synergies'!C23)</f>
        <v>Operating cost - revenue growth differential</v>
      </c>
      <c r="D23" s="10" t="str">
        <f>IF('Valuation with Synergies'!D23=0," ",'Valuation with Synergies'!D23)</f>
        <v> </v>
      </c>
      <c r="E23" s="10" t="str">
        <f>IF('Valuation with Synergies'!E23=0," ",'Valuation with Synergies'!E23)</f>
        <v> </v>
      </c>
      <c r="F23" s="10" t="str">
        <f>IF('Valuation with Synergies'!F23=0," ",'Valuation with Synergies'!F23)</f>
        <v>Variable</v>
      </c>
      <c r="G23" s="10" t="str">
        <f>IF('Valuation with Synergies'!G23=0," ",'Valuation with Synergies'!G23)</f>
        <v> </v>
      </c>
      <c r="H23" s="10">
        <f>IF('Valuation with Synergies'!H23=0," ",'Valuation with Synergies'!H23)</f>
        <v>1</v>
      </c>
      <c r="I23" s="10">
        <f>IF('Valuation with Synergies'!I23=0," ",'Valuation with Synergies'!I23)</f>
        <v>2</v>
      </c>
      <c r="J23" s="10">
        <f>IF('Valuation with Synergies'!J23=0," ",'Valuation with Synergies'!J23)</f>
        <v>3</v>
      </c>
      <c r="K23" s="10">
        <f>IF('Valuation with Synergies'!K23=0," ",'Valuation with Synergies'!K23)</f>
        <v>4</v>
      </c>
      <c r="L23" s="10">
        <f>IF('Valuation with Synergies'!L23=0," ",'Valuation with Synergies'!L23)</f>
        <v>5</v>
      </c>
      <c r="M23" s="10">
        <f>IF('Valuation with Synergies'!M23=0," ",'Valuation with Synergies'!M23)</f>
        <v>6</v>
      </c>
      <c r="N23" s="10">
        <f>IF('Valuation with Synergies'!N23=0," ",'Valuation with Synergies'!N23)</f>
        <v>7</v>
      </c>
      <c r="O23" s="10" t="str">
        <f>IF('Valuation with Synergies'!O23=0," ",'Valuation with Synergies'!O23)</f>
        <v>8 TO 10 </v>
      </c>
      <c r="P23" s="10" t="str">
        <f>IF('Valuation with Synergies'!P23=0," ",'Valuation with Synergies'!P23)</f>
        <v>TOTAL</v>
      </c>
      <c r="Q23" s="10" t="str">
        <f>IF('Valuation with Synergies'!Q23=0," ",'Valuation with Synergies'!Q23)</f>
        <v> </v>
      </c>
      <c r="R23" s="10" t="str">
        <f>IF('Valuation with Synergies'!R23=0," ",'Valuation with Synergies'!R23)</f>
        <v> </v>
      </c>
      <c r="S23" s="10" t="str">
        <f>IF('Valuation with Synergies'!S23=0," ",'Valuation with Synergies'!S23)</f>
        <v> </v>
      </c>
    </row>
    <row r="24" spans="1:19" ht="12.75" outlineLevel="1">
      <c r="A24" s="10" t="str">
        <f>IF('Valuation with Synergies'!A24=0," ",'Valuation with Synergies'!A24)</f>
        <v> </v>
      </c>
      <c r="B24" s="10" t="str">
        <f>IF('Valuation with Synergies'!B24=0," ",'Valuation with Synergies'!B24)</f>
        <v> </v>
      </c>
      <c r="C24" s="10" t="str">
        <f>IF('Valuation with Synergies'!C24=0," ",'Valuation with Synergies'!C24)</f>
        <v>Year column for computing Term. Value (0-9)</v>
      </c>
      <c r="D24" s="10">
        <f>IF('Valuation with Synergies'!D24=0," ",'Valuation with Synergies'!D24)</f>
        <v>5</v>
      </c>
      <c r="E24" s="10" t="str">
        <f>IF('Valuation with Synergies'!E24=0," ",'Valuation with Synergies'!E24)</f>
        <v> </v>
      </c>
      <c r="F24" s="10" t="str">
        <f>IF('Valuation with Synergies'!F24=0," ",'Valuation with Synergies'!F24)</f>
        <v>Sales  </v>
      </c>
      <c r="G24" s="10" t="str">
        <f>IF('Valuation with Synergies'!G24=0," ",'Valuation with Synergies'!G24)</f>
        <v> </v>
      </c>
      <c r="H24" s="10" t="str">
        <f>IF('Valuation with Synergies'!H24=0," ",'Valuation with Synergies'!H24)</f>
        <v> </v>
      </c>
      <c r="I24" s="10" t="str">
        <f>IF('Valuation with Synergies'!I24=0," ",'Valuation with Synergies'!I24)</f>
        <v> </v>
      </c>
      <c r="J24" s="10" t="str">
        <f>IF('Valuation with Synergies'!J24=0," ",'Valuation with Synergies'!J24)</f>
        <v> </v>
      </c>
      <c r="K24" s="10" t="str">
        <f>IF('Valuation with Synergies'!K24=0," ",'Valuation with Synergies'!K24)</f>
        <v> </v>
      </c>
      <c r="L24" s="10" t="str">
        <f>IF('Valuation with Synergies'!L24=0," ",'Valuation with Synergies'!L24)</f>
        <v> </v>
      </c>
      <c r="M24" s="10" t="str">
        <f>IF('Valuation with Synergies'!M24=0," ",'Valuation with Synergies'!M24)</f>
        <v> </v>
      </c>
      <c r="N24" s="10" t="str">
        <f>IF('Valuation with Synergies'!N24=0," ",'Valuation with Synergies'!N24)</f>
        <v> </v>
      </c>
      <c r="O24" s="10" t="str">
        <f>IF('Valuation with Synergies'!O24=0," ",'Valuation with Synergies'!O24)</f>
        <v> </v>
      </c>
      <c r="P24" s="10" t="str">
        <f>IF('Valuation with Synergies'!P24=0," ",'Valuation with Synergies'!P24)</f>
        <v> </v>
      </c>
      <c r="Q24" s="10" t="str">
        <f>IF('Valuation with Synergies'!Q24=0," ",'Valuation with Synergies'!Q24)</f>
        <v> </v>
      </c>
      <c r="R24" s="10" t="str">
        <f>IF('Valuation with Synergies'!R24=0," ",'Valuation with Synergies'!R24)</f>
        <v> </v>
      </c>
      <c r="S24" s="10" t="str">
        <f>IF('Valuation with Synergies'!S24=0," ",'Valuation with Synergies'!S24)</f>
        <v> </v>
      </c>
    </row>
    <row r="25" spans="1:19" ht="12.75" outlineLevel="1">
      <c r="A25" s="10" t="str">
        <f>IF('Valuation with Synergies'!A25=0," ",'Valuation with Synergies'!A25)</f>
        <v> </v>
      </c>
      <c r="B25" s="10" t="str">
        <f>IF('Valuation with Synergies'!B25=0," ",'Valuation with Synergies'!B25)</f>
        <v> </v>
      </c>
      <c r="C25" s="10" t="str">
        <f>IF('Valuation with Synergies'!C25=0," ",'Valuation with Synergies'!C25)</f>
        <v>Actual Year -1 (e.g. 1999, 2000, 2001, …)</v>
      </c>
      <c r="D25" s="10">
        <f>IF('Valuation with Synergies'!D25=0," ",'Valuation with Synergies'!D25)</f>
        <v>2003</v>
      </c>
      <c r="E25" s="10" t="str">
        <f>IF('Valuation with Synergies'!E25=0," ",'Valuation with Synergies'!E25)</f>
        <v> </v>
      </c>
      <c r="F25" s="10" t="str">
        <f>IF('Valuation with Synergies'!F25=0," ",'Valuation with Synergies'!F25)</f>
        <v>Cost of Goods Sold</v>
      </c>
      <c r="G25" s="10" t="str">
        <f>IF('Valuation with Synergies'!G25=0," ",'Valuation with Synergies'!G25)</f>
        <v> </v>
      </c>
      <c r="H25" s="10" t="str">
        <f>IF('Valuation with Synergies'!H25=0," ",'Valuation with Synergies'!H25)</f>
        <v> </v>
      </c>
      <c r="I25" s="10" t="str">
        <f>IF('Valuation with Synergies'!I25=0," ",'Valuation with Synergies'!I25)</f>
        <v> </v>
      </c>
      <c r="J25" s="10" t="str">
        <f>IF('Valuation with Synergies'!J25=0," ",'Valuation with Synergies'!J25)</f>
        <v> </v>
      </c>
      <c r="K25" s="10" t="str">
        <f>IF('Valuation with Synergies'!K25=0," ",'Valuation with Synergies'!K25)</f>
        <v> </v>
      </c>
      <c r="L25" s="10" t="str">
        <f>IF('Valuation with Synergies'!L25=0," ",'Valuation with Synergies'!L25)</f>
        <v> </v>
      </c>
      <c r="M25" s="10" t="str">
        <f>IF('Valuation with Synergies'!M25=0," ",'Valuation with Synergies'!M25)</f>
        <v> </v>
      </c>
      <c r="N25" s="10" t="str">
        <f>IF('Valuation with Synergies'!N25=0," ",'Valuation with Synergies'!N25)</f>
        <v> </v>
      </c>
      <c r="O25" s="10" t="str">
        <f>IF('Valuation with Synergies'!O25=0," ",'Valuation with Synergies'!O25)</f>
        <v> </v>
      </c>
      <c r="P25" s="10" t="str">
        <f>IF('Valuation with Synergies'!P25=0," ",'Valuation with Synergies'!P25)</f>
        <v> </v>
      </c>
      <c r="Q25" s="10" t="str">
        <f>IF('Valuation with Synergies'!Q25=0," ",'Valuation with Synergies'!Q25)</f>
        <v> </v>
      </c>
      <c r="R25" s="10" t="str">
        <f>IF('Valuation with Synergies'!R25=0," ",'Valuation with Synergies'!R25)</f>
        <v> </v>
      </c>
      <c r="S25" s="10" t="str">
        <f>IF('Valuation with Synergies'!S25=0," ",'Valuation with Synergies'!S25)</f>
        <v> </v>
      </c>
    </row>
    <row r="26" spans="1:19" ht="12.75" outlineLevel="1">
      <c r="A26" s="10" t="str">
        <f>IF('Valuation with Synergies'!A26=0," ",'Valuation with Synergies'!A26)</f>
        <v> </v>
      </c>
      <c r="B26" s="10" t="str">
        <f>IF('Valuation with Synergies'!B26=0," ",'Valuation with Synergies'!B26)</f>
        <v> </v>
      </c>
      <c r="C26" s="10" t="str">
        <f>IF('Valuation with Synergies'!C26=0," ",'Valuation with Synergies'!C26)</f>
        <v>Price per share (WACC) **************************</v>
      </c>
      <c r="D26" s="10">
        <f>IF('Valuation with Synergies'!D26=0," ",'Valuation with Synergies'!D26)</f>
        <v>39.02512252073772</v>
      </c>
      <c r="E26" s="10" t="str">
        <f>IF('Valuation with Synergies'!E26=0," ",'Valuation with Synergies'!E26)</f>
        <v> </v>
      </c>
      <c r="F26" s="10" t="str">
        <f>IF('Valuation with Synergies'!F26=0," ",'Valuation with Synergies'!F26)</f>
        <v>SG &amp; A</v>
      </c>
      <c r="G26" s="10" t="str">
        <f>IF('Valuation with Synergies'!G26=0," ",'Valuation with Synergies'!G26)</f>
        <v> </v>
      </c>
      <c r="H26" s="10" t="str">
        <f>IF('Valuation with Synergies'!H26=0," ",'Valuation with Synergies'!H26)</f>
        <v> </v>
      </c>
      <c r="I26" s="10" t="str">
        <f>IF('Valuation with Synergies'!I26=0," ",'Valuation with Synergies'!I26)</f>
        <v> </v>
      </c>
      <c r="J26" s="10" t="str">
        <f>IF('Valuation with Synergies'!J26=0," ",'Valuation with Synergies'!J26)</f>
        <v> </v>
      </c>
      <c r="K26" s="10" t="str">
        <f>IF('Valuation with Synergies'!K26=0," ",'Valuation with Synergies'!K26)</f>
        <v> </v>
      </c>
      <c r="L26" s="10" t="str">
        <f>IF('Valuation with Synergies'!L26=0," ",'Valuation with Synergies'!L26)</f>
        <v> </v>
      </c>
      <c r="M26" s="10" t="str">
        <f>IF('Valuation with Synergies'!M26=0," ",'Valuation with Synergies'!M26)</f>
        <v> </v>
      </c>
      <c r="N26" s="10" t="str">
        <f>IF('Valuation with Synergies'!N26=0," ",'Valuation with Synergies'!N26)</f>
        <v> </v>
      </c>
      <c r="O26" s="10" t="str">
        <f>IF('Valuation with Synergies'!O26=0," ",'Valuation with Synergies'!O26)</f>
        <v> </v>
      </c>
      <c r="P26" s="10" t="str">
        <f>IF('Valuation with Synergies'!P26=0," ",'Valuation with Synergies'!P26)</f>
        <v> </v>
      </c>
      <c r="Q26" s="10" t="str">
        <f>IF('Valuation with Synergies'!Q26=0," ",'Valuation with Synergies'!Q26)</f>
        <v> </v>
      </c>
      <c r="R26" s="10" t="str">
        <f>IF('Valuation with Synergies'!R26=0," ",'Valuation with Synergies'!R26)</f>
        <v> </v>
      </c>
      <c r="S26" s="10" t="str">
        <f>IF('Valuation with Synergies'!S26=0," ",'Valuation with Synergies'!S26)</f>
        <v> </v>
      </c>
    </row>
    <row r="27" spans="1:19" ht="12.75" outlineLevel="1">
      <c r="A27" s="10" t="str">
        <f>IF('Valuation with Synergies'!A27=0," ",'Valuation with Synergies'!A27)</f>
        <v> </v>
      </c>
      <c r="B27" s="10" t="str">
        <f>IF('Valuation with Synergies'!B27=0," ",'Valuation with Synergies'!B27)</f>
        <v> </v>
      </c>
      <c r="C27" s="10" t="str">
        <f>IF('Valuation with Synergies'!C27=0," ",'Valuation with Synergies'!C27)</f>
        <v>Price per share (APV) ****************************</v>
      </c>
      <c r="D27" s="10">
        <f>IF('Valuation with Synergies'!D27=0," ",'Valuation with Synergies'!D27)</f>
        <v>38.08598505243558</v>
      </c>
      <c r="E27" s="10" t="str">
        <f>IF('Valuation with Synergies'!E27=0," ",'Valuation with Synergies'!E27)</f>
        <v> </v>
      </c>
      <c r="F27" s="10" t="str">
        <f>IF('Valuation with Synergies'!F27=0," ",'Valuation with Synergies'!F27)</f>
        <v>R&amp;D</v>
      </c>
      <c r="G27" s="10" t="str">
        <f>IF('Valuation with Synergies'!G27=0," ",'Valuation with Synergies'!G27)</f>
        <v> </v>
      </c>
      <c r="H27" s="10" t="str">
        <f>IF('Valuation with Synergies'!H27=0," ",'Valuation with Synergies'!H27)</f>
        <v> </v>
      </c>
      <c r="I27" s="10" t="str">
        <f>IF('Valuation with Synergies'!I27=0," ",'Valuation with Synergies'!I27)</f>
        <v> </v>
      </c>
      <c r="J27" s="10" t="str">
        <f>IF('Valuation with Synergies'!J27=0," ",'Valuation with Synergies'!J27)</f>
        <v> </v>
      </c>
      <c r="K27" s="10" t="str">
        <f>IF('Valuation with Synergies'!K27=0," ",'Valuation with Synergies'!K27)</f>
        <v> </v>
      </c>
      <c r="L27" s="10" t="str">
        <f>IF('Valuation with Synergies'!L27=0," ",'Valuation with Synergies'!L27)</f>
        <v> </v>
      </c>
      <c r="M27" s="10" t="str">
        <f>IF('Valuation with Synergies'!M27=0," ",'Valuation with Synergies'!M27)</f>
        <v> </v>
      </c>
      <c r="N27" s="10" t="str">
        <f>IF('Valuation with Synergies'!N27=0," ",'Valuation with Synergies'!N27)</f>
        <v> </v>
      </c>
      <c r="O27" s="10" t="str">
        <f>IF('Valuation with Synergies'!O27=0," ",'Valuation with Synergies'!O27)</f>
        <v> </v>
      </c>
      <c r="P27" s="10" t="str">
        <f>IF('Valuation with Synergies'!P27=0," ",'Valuation with Synergies'!P27)</f>
        <v> </v>
      </c>
      <c r="Q27" s="10" t="str">
        <f>IF('Valuation with Synergies'!Q27=0," ",'Valuation with Synergies'!Q27)</f>
        <v> </v>
      </c>
      <c r="R27" s="10" t="str">
        <f>IF('Valuation with Synergies'!R27=0," ",'Valuation with Synergies'!R27)</f>
        <v> </v>
      </c>
      <c r="S27" s="10" t="str">
        <f>IF('Valuation with Synergies'!S27=0," ",'Valuation with Synergies'!S27)</f>
        <v> </v>
      </c>
    </row>
    <row r="28" spans="1:19" ht="12.75" outlineLevel="1">
      <c r="A28" s="10" t="str">
        <f>IF('Valuation with Synergies'!A28=0," ",'Valuation with Synergies'!A28)</f>
        <v> </v>
      </c>
      <c r="B28" s="10" t="str">
        <f>IF('Valuation with Synergies'!B28=0," ",'Valuation with Synergies'!B28)</f>
        <v> </v>
      </c>
      <c r="C28" s="10" t="str">
        <f>IF('Valuation with Synergies'!C28=0," ",'Valuation with Synergies'!C28)</f>
        <v>Price Paid (per share)</v>
      </c>
      <c r="D28" s="10">
        <f>IF('Valuation with Synergies'!D28=0," ",'Valuation with Synergies'!D28)</f>
        <v>38.11</v>
      </c>
      <c r="E28" s="10" t="str">
        <f>IF('Valuation with Synergies'!E28=0," ",'Valuation with Synergies'!E28)</f>
        <v> </v>
      </c>
      <c r="F28" s="10" t="e">
        <f>IF('Valuation with Synergies'!#REF!=0," ",'Valuation with Synergies'!#REF!)</f>
        <v>#REF!</v>
      </c>
      <c r="G28" s="10" t="str">
        <f>IF('Valuation with Synergies'!G28=0," ",'Valuation with Synergies'!G28)</f>
        <v> </v>
      </c>
      <c r="H28" s="10" t="str">
        <f>IF('Valuation with Synergies'!H28=0," ",'Valuation with Synergies'!H28)</f>
        <v> </v>
      </c>
      <c r="I28" s="10" t="str">
        <f>IF('Valuation with Synergies'!I28=0," ",'Valuation with Synergies'!I28)</f>
        <v> </v>
      </c>
      <c r="J28" s="10" t="str">
        <f>IF('Valuation with Synergies'!J28=0," ",'Valuation with Synergies'!J28)</f>
        <v> </v>
      </c>
      <c r="K28" s="10" t="str">
        <f>IF('Valuation with Synergies'!K28=0," ",'Valuation with Synergies'!K28)</f>
        <v> </v>
      </c>
      <c r="L28" s="10" t="str">
        <f>IF('Valuation with Synergies'!L28=0," ",'Valuation with Synergies'!L28)</f>
        <v> </v>
      </c>
      <c r="M28" s="10" t="str">
        <f>IF('Valuation with Synergies'!M28=0," ",'Valuation with Synergies'!M28)</f>
        <v> </v>
      </c>
      <c r="N28" s="10" t="str">
        <f>IF('Valuation with Synergies'!N28=0," ",'Valuation with Synergies'!N28)</f>
        <v> </v>
      </c>
      <c r="O28" s="10" t="str">
        <f>IF('Valuation with Synergies'!O28=0," ",'Valuation with Synergies'!O28)</f>
        <v> </v>
      </c>
      <c r="P28" s="10" t="str">
        <f>IF('Valuation with Synergies'!P28=0," ",'Valuation with Synergies'!P28)</f>
        <v> </v>
      </c>
      <c r="Q28" s="10" t="str">
        <f>IF('Valuation with Synergies'!Q28=0," ",'Valuation with Synergies'!Q28)</f>
        <v> </v>
      </c>
      <c r="R28" s="10" t="str">
        <f>IF('Valuation with Synergies'!R28=0," ",'Valuation with Synergies'!R28)</f>
        <v> </v>
      </c>
      <c r="S28" s="10" t="str">
        <f>IF('Valuation with Synergies'!S28=0," ",'Valuation with Synergies'!S28)</f>
        <v> </v>
      </c>
    </row>
    <row r="29" spans="1:19" ht="12.75" outlineLevel="1">
      <c r="A29" s="10" t="str">
        <f>IF('Valuation with Synergies'!A29=0," ",'Valuation with Synergies'!A29)</f>
        <v> </v>
      </c>
      <c r="B29" s="10" t="str">
        <f>IF('Valuation with Synergies'!B29=0," ",'Valuation with Synergies'!B29)</f>
        <v> </v>
      </c>
      <c r="C29" s="10" t="str">
        <f>IF('Valuation with Synergies'!C29=0," ",'Valuation with Synergies'!C29)</f>
        <v>Premium Paid %</v>
      </c>
      <c r="D29" s="10" t="str">
        <f>IF('Valuation with Synergies'!D29=0," ",'Valuation with Synergies'!D29)</f>
        <v> </v>
      </c>
      <c r="E29" s="10" t="str">
        <f>IF('Valuation with Synergies'!E29=0," ",'Valuation with Synergies'!E29)</f>
        <v> </v>
      </c>
      <c r="F29" s="10" t="str">
        <f>IF('Valuation with Synergies'!F29=0," ",'Valuation with Synergies'!F29)</f>
        <v>TOTAL</v>
      </c>
      <c r="G29" s="10" t="str">
        <f>IF('Valuation with Synergies'!G29=0," ",'Valuation with Synergies'!G29)</f>
        <v> </v>
      </c>
      <c r="H29" s="10" t="str">
        <f>IF('Valuation with Synergies'!H29=0," ",'Valuation with Synergies'!H29)</f>
        <v> </v>
      </c>
      <c r="I29" s="10" t="str">
        <f>IF('Valuation with Synergies'!I29=0," ",'Valuation with Synergies'!I29)</f>
        <v> </v>
      </c>
      <c r="J29" s="10" t="str">
        <f>IF('Valuation with Synergies'!J29=0," ",'Valuation with Synergies'!J29)</f>
        <v> </v>
      </c>
      <c r="K29" s="10" t="str">
        <f>IF('Valuation with Synergies'!K29=0," ",'Valuation with Synergies'!K29)</f>
        <v> </v>
      </c>
      <c r="L29" s="10" t="str">
        <f>IF('Valuation with Synergies'!L29=0," ",'Valuation with Synergies'!L29)</f>
        <v> </v>
      </c>
      <c r="M29" s="10" t="str">
        <f>IF('Valuation with Synergies'!M29=0," ",'Valuation with Synergies'!M29)</f>
        <v> </v>
      </c>
      <c r="N29" s="10" t="str">
        <f>IF('Valuation with Synergies'!N29=0," ",'Valuation with Synergies'!N29)</f>
        <v> </v>
      </c>
      <c r="O29" s="10" t="str">
        <f>IF('Valuation with Synergies'!O29=0," ",'Valuation with Synergies'!O29)</f>
        <v> </v>
      </c>
      <c r="P29" s="10" t="str">
        <f>IF('Valuation with Synergies'!P29=0," ",'Valuation with Synergies'!P29)</f>
        <v> </v>
      </c>
      <c r="Q29" s="10" t="str">
        <f>IF('Valuation with Synergies'!Q29=0," ",'Valuation with Synergies'!Q29)</f>
        <v> </v>
      </c>
      <c r="R29" s="10" t="str">
        <f>IF('Valuation with Synergies'!R29=0," ",'Valuation with Synergies'!R29)</f>
        <v> </v>
      </c>
      <c r="S29" s="10" t="str">
        <f>IF('Valuation with Synergies'!S29=0," ",'Valuation with Synergies'!S29)</f>
        <v> </v>
      </c>
    </row>
    <row r="30" spans="1:19" ht="12.75" outlineLevel="1">
      <c r="A30" s="10" t="str">
        <f>IF('Valuation with Synergies'!A30=0," ",'Valuation with Synergies'!A30)</f>
        <v> </v>
      </c>
      <c r="B30" s="10" t="str">
        <f>IF('Valuation with Synergies'!B30=0," ",'Valuation with Synergies'!B30)</f>
        <v> </v>
      </c>
      <c r="C30" s="10" t="str">
        <f>IF('Valuation with Synergies'!C30=0," ",'Valuation with Synergies'!C30)</f>
        <v>Goodwill Amortization (Years)</v>
      </c>
      <c r="D30" s="10">
        <f>IF('Valuation with Synergies'!D30=0," ",'Valuation with Synergies'!D30)</f>
        <v>20</v>
      </c>
      <c r="E30" s="10" t="str">
        <f>IF('Valuation with Synergies'!E30=0," ",'Valuation with Synergies'!E30)</f>
        <v>Not used</v>
      </c>
      <c r="F30" s="10" t="str">
        <f>IF('Valuation with Synergies'!F28=0," ",'Valuation with Synergies'!F28)</f>
        <v>Capital Expenditures</v>
      </c>
      <c r="G30" s="10">
        <f>IF('Valuation with Synergies'!G30=0," ",'Valuation with Synergies'!G30)</f>
        <v>1</v>
      </c>
      <c r="H30" s="10">
        <f>IF('Valuation with Synergies'!H30=0," ",'Valuation with Synergies'!H30)</f>
        <v>1</v>
      </c>
      <c r="I30" s="10">
        <f>IF('Valuation with Synergies'!I30=0," ",'Valuation with Synergies'!I30)</f>
        <v>1</v>
      </c>
      <c r="J30" s="10">
        <f>IF('Valuation with Synergies'!J30=0," ",'Valuation with Synergies'!J30)</f>
        <v>1</v>
      </c>
      <c r="K30" s="10">
        <f>IF('Valuation with Synergies'!K30=0," ",'Valuation with Synergies'!K30)</f>
        <v>1</v>
      </c>
      <c r="L30" s="10">
        <f>IF('Valuation with Synergies'!L30=0," ",'Valuation with Synergies'!L30)</f>
        <v>1</v>
      </c>
      <c r="M30" s="10" t="str">
        <f>IF('Valuation with Synergies'!M30=0," ",'Valuation with Synergies'!M30)</f>
        <v> </v>
      </c>
      <c r="N30" s="10" t="str">
        <f>IF('Valuation with Synergies'!N30=0," ",'Valuation with Synergies'!N30)</f>
        <v> </v>
      </c>
      <c r="O30" s="10" t="str">
        <f>IF('Valuation with Synergies'!O30=0," ",'Valuation with Synergies'!O30)</f>
        <v> </v>
      </c>
      <c r="P30" s="10" t="str">
        <f>IF('Valuation with Synergies'!P30=0," ",'Valuation with Synergies'!P30)</f>
        <v> </v>
      </c>
      <c r="Q30" s="10" t="str">
        <f>IF('Valuation with Synergies'!Q30=0," ",'Valuation with Synergies'!Q30)</f>
        <v> </v>
      </c>
      <c r="R30" s="10" t="str">
        <f>IF('Valuation with Synergies'!R30=0," ",'Valuation with Synergies'!R30)</f>
        <v> </v>
      </c>
      <c r="S30" s="10" t="str">
        <f>IF('Valuation with Synergies'!S30=0," ",'Valuation with Synergies'!S30)</f>
        <v> </v>
      </c>
    </row>
    <row r="31" spans="1:19" ht="12.75" outlineLevel="1">
      <c r="A31" s="10" t="str">
        <f>IF('Valuation with Synergies'!A31=0," ",'Valuation with Synergies'!A31)</f>
        <v> </v>
      </c>
      <c r="B31" s="10" t="str">
        <f>IF('Valuation with Synergies'!B31=0," ",'Valuation with Synergies'!B31)</f>
        <v> </v>
      </c>
      <c r="C31" s="10" t="str">
        <f>IF('Valuation with Synergies'!C31=0," ",'Valuation with Synergies'!C31)</f>
        <v>Goodwill</v>
      </c>
      <c r="D31" s="10">
        <f>IF('Valuation with Synergies'!D31=0," ",'Valuation with Synergies'!D31)</f>
        <v>8001.799999999999</v>
      </c>
      <c r="E31" s="10" t="str">
        <f>IF('Valuation with Synergies'!E31=0," ",'Valuation with Synergies'!E31)</f>
        <v>Not used</v>
      </c>
      <c r="F31" s="10" t="str">
        <f>IF('Valuation with Synergies'!F31=0," ",'Valuation with Synergies'!F31)</f>
        <v>WACC</v>
      </c>
      <c r="G31" s="10" t="str">
        <f>IF('Valuation with Synergies'!G31=0," ",'Valuation with Synergies'!G31)</f>
        <v>Total PDV Synergies Created</v>
      </c>
      <c r="H31" s="10" t="str">
        <f>IF('Valuation with Synergies'!H31=0," ",'Valuation with Synergies'!H31)</f>
        <v> </v>
      </c>
      <c r="I31" s="10" t="str">
        <f>IF('Valuation with Synergies'!I31=0," ",'Valuation with Synergies'!I31)</f>
        <v> </v>
      </c>
      <c r="J31" s="10" t="str">
        <f>IF('Valuation with Synergies'!J31=0," ",'Valuation with Synergies'!J31)</f>
        <v>Per Share </v>
      </c>
      <c r="K31" s="10" t="str">
        <f>IF('Valuation with Synergies'!K31=0," ",'Valuation with Synergies'!K31)</f>
        <v> </v>
      </c>
      <c r="L31" s="10" t="str">
        <f>IF('Valuation with Synergies'!L31=0," ",'Valuation with Synergies'!L31)</f>
        <v> </v>
      </c>
      <c r="M31" s="10" t="str">
        <f>IF('Valuation with Synergies'!M31=0," ",'Valuation with Synergies'!M31)</f>
        <v> </v>
      </c>
      <c r="N31" s="10" t="str">
        <f>IF('Valuation with Synergies'!N31=0," ",'Valuation with Synergies'!N31)</f>
        <v> </v>
      </c>
      <c r="O31" s="10" t="str">
        <f>IF('Valuation with Synergies'!O31=0," ",'Valuation with Synergies'!O31)</f>
        <v> </v>
      </c>
      <c r="P31" s="10" t="str">
        <f>IF('Valuation with Synergies'!P31=0," ",'Valuation with Synergies'!P31)</f>
        <v> </v>
      </c>
      <c r="Q31" s="10" t="str">
        <f>IF('Valuation with Synergies'!Q31=0," ",'Valuation with Synergies'!Q31)</f>
        <v> </v>
      </c>
      <c r="R31" s="10" t="str">
        <f>IF('Valuation with Synergies'!R31=0," ",'Valuation with Synergies'!R31)</f>
        <v> </v>
      </c>
      <c r="S31" s="10" t="str">
        <f>IF('Valuation with Synergies'!S31=0," ",'Valuation with Synergies'!S31)</f>
        <v> </v>
      </c>
    </row>
    <row r="32" spans="1:19" ht="12.75">
      <c r="A32" s="10" t="str">
        <f>IF('Valuation with Synergies'!A32=0," ",'Valuation with Synergies'!A32)</f>
        <v> </v>
      </c>
      <c r="B32" s="10" t="str">
        <f>IF('Valuation with Synergies'!B32=0," ",'Valuation with Synergies'!B32)</f>
        <v> </v>
      </c>
      <c r="C32" s="10" t="str">
        <f>IF('Valuation with Synergies'!C32=0," ",'Valuation with Synergies'!C32)</f>
        <v>Note: see reference section for instructional notes.</v>
      </c>
      <c r="D32" s="10" t="str">
        <f>IF('Valuation with Synergies'!D32=0," ",'Valuation with Synergies'!D32)</f>
        <v> </v>
      </c>
      <c r="E32" s="10" t="str">
        <f>IF('Valuation with Synergies'!E32=0," ",'Valuation with Synergies'!E32)</f>
        <v> </v>
      </c>
      <c r="F32" s="10" t="str">
        <f>IF('Valuation with Synergies'!F32=0," ",'Valuation with Synergies'!F32)</f>
        <v>APV</v>
      </c>
      <c r="G32" s="10" t="str">
        <f>IF('Valuation with Synergies'!G32=0," ",'Valuation with Synergies'!G32)</f>
        <v>Total PDV Synergies Created</v>
      </c>
      <c r="H32" s="10" t="str">
        <f>IF('Valuation with Synergies'!H32=0," ",'Valuation with Synergies'!H32)</f>
        <v> </v>
      </c>
      <c r="I32" s="10" t="str">
        <f>IF('Valuation with Synergies'!I32=0," ",'Valuation with Synergies'!I32)</f>
        <v> </v>
      </c>
      <c r="J32" s="10" t="str">
        <f>IF('Valuation with Synergies'!J32=0," ",'Valuation with Synergies'!J32)</f>
        <v>Per Share </v>
      </c>
      <c r="K32" s="10" t="str">
        <f>IF('Valuation with Synergies'!K32=0," ",'Valuation with Synergies'!K32)</f>
        <v> </v>
      </c>
      <c r="L32" s="10" t="str">
        <f>IF('Valuation with Synergies'!L32=0," ",'Valuation with Synergies'!L32)</f>
        <v> </v>
      </c>
      <c r="M32" s="10" t="str">
        <f>IF('Valuation with Synergies'!M32=0," ",'Valuation with Synergies'!M32)</f>
        <v> </v>
      </c>
      <c r="N32" s="10" t="str">
        <f>IF('Valuation with Synergies'!N32=0," ",'Valuation with Synergies'!N32)</f>
        <v> </v>
      </c>
      <c r="O32" s="10" t="str">
        <f>IF('Valuation with Synergies'!O32=0," ",'Valuation with Synergies'!O32)</f>
        <v> </v>
      </c>
      <c r="P32" s="10" t="str">
        <f>IF('Valuation with Synergies'!P32=0," ",'Valuation with Synergies'!P32)</f>
        <v> </v>
      </c>
      <c r="Q32" s="10" t="str">
        <f>IF('Valuation with Synergies'!Q32=0," ",'Valuation with Synergies'!Q32)</f>
        <v> </v>
      </c>
      <c r="R32" s="10" t="str">
        <f>IF('Valuation with Synergies'!R32=0," ",'Valuation with Synergies'!R32)</f>
        <v> </v>
      </c>
      <c r="S32" s="10" t="str">
        <f>IF('Valuation with Synergies'!S32=0," ",'Valuation with Synergies'!S32)</f>
        <v> </v>
      </c>
    </row>
    <row r="33" spans="1:19" ht="12.75">
      <c r="A33" s="10" t="str">
        <f>IF('Valuation with Synergies'!A33=0," ",'Valuation with Synergies'!A33)</f>
        <v> </v>
      </c>
      <c r="B33" s="10" t="str">
        <f>IF('Valuation with Synergies'!B33=0," ",'Valuation with Synergies'!B33)</f>
        <v> </v>
      </c>
      <c r="C33" s="10" t="str">
        <f>IF('Valuation with Synergies'!C33=0," ",'Valuation with Synergies'!C33)</f>
        <v> </v>
      </c>
      <c r="D33" s="10" t="str">
        <f>IF('Valuation with Synergies'!D33=0," ",'Valuation with Synergies'!D33)</f>
        <v> </v>
      </c>
      <c r="E33" s="10" t="str">
        <f>IF('Valuation with Synergies'!E33=0," ",'Valuation with Synergies'!E33)</f>
        <v> </v>
      </c>
      <c r="F33" s="10" t="str">
        <f>IF('Valuation with Synergies'!F33=0," ",'Valuation with Synergies'!F33)</f>
        <v> </v>
      </c>
      <c r="G33" s="10" t="str">
        <f>IF('Valuation with Synergies'!G33=0," ",'Valuation with Synergies'!G33)</f>
        <v> </v>
      </c>
      <c r="H33" s="10" t="str">
        <f>IF('Valuation with Synergies'!H33=0," ",'Valuation with Synergies'!H33)</f>
        <v> </v>
      </c>
      <c r="I33" s="10" t="str">
        <f>IF('Valuation with Synergies'!I33=0," ",'Valuation with Synergies'!I33)</f>
        <v> </v>
      </c>
      <c r="J33" s="10" t="str">
        <f>IF('Valuation with Synergies'!J33=0," ",'Valuation with Synergies'!J33)</f>
        <v> </v>
      </c>
      <c r="K33" s="10" t="str">
        <f>IF('Valuation with Synergies'!K33=0," ",'Valuation with Synergies'!K33)</f>
        <v> </v>
      </c>
      <c r="L33" s="10" t="str">
        <f>IF('Valuation with Synergies'!L33=0," ",'Valuation with Synergies'!L33)</f>
        <v> </v>
      </c>
      <c r="M33" s="10" t="str">
        <f>IF('Valuation with Synergies'!M33=0," ",'Valuation with Synergies'!M33)</f>
        <v> </v>
      </c>
      <c r="N33" s="10" t="str">
        <f>IF('Valuation with Synergies'!N33=0," ",'Valuation with Synergies'!N33)</f>
        <v> </v>
      </c>
      <c r="O33" s="10" t="str">
        <f>IF('Valuation with Synergies'!O33=0," ",'Valuation with Synergies'!O33)</f>
        <v> </v>
      </c>
      <c r="P33" s="10" t="str">
        <f>IF('Valuation with Synergies'!P33=0," ",'Valuation with Synergies'!P33)</f>
        <v> </v>
      </c>
      <c r="Q33" s="10" t="str">
        <f>IF('Valuation with Synergies'!Q33=0," ",'Valuation with Synergies'!Q33)</f>
        <v> </v>
      </c>
      <c r="R33" s="10" t="str">
        <f>IF('Valuation with Synergies'!R33=0," ",'Valuation with Synergies'!R33)</f>
        <v> </v>
      </c>
      <c r="S33" s="10" t="str">
        <f>IF('Valuation with Synergies'!S33=0," ",'Valuation with Synergies'!S33)</f>
        <v> </v>
      </c>
    </row>
    <row r="34" spans="1:19" ht="12.75">
      <c r="A34" s="10" t="str">
        <f>IF('Valuation with Synergies'!A34=0," ",'Valuation with Synergies'!A34)</f>
        <v> </v>
      </c>
      <c r="B34" s="10" t="str">
        <f>IF('Valuation with Synergies'!B34=0," ",'Valuation with Synergies'!B34)</f>
        <v> </v>
      </c>
      <c r="C34" s="10" t="str">
        <f>IF('Valuation with Synergies'!C34=0," ",'Valuation with Synergies'!C34)</f>
        <v> </v>
      </c>
      <c r="D34" s="10">
        <f>IF('Valuation with Synergies'!D34=0," ",'Valuation with Synergies'!D34)</f>
        <v>-1</v>
      </c>
      <c r="E34" s="10" t="str">
        <f>IF('Valuation with Synergies'!E34=0," ",'Valuation with Synergies'!E34)</f>
        <v> </v>
      </c>
      <c r="F34" s="10">
        <f>IF('Valuation with Synergies'!F34=0," ",'Valuation with Synergies'!F34)</f>
        <v>1</v>
      </c>
      <c r="G34" s="10">
        <f>IF('Valuation with Synergies'!G34=0," ",'Valuation with Synergies'!G34)</f>
        <v>2</v>
      </c>
      <c r="H34" s="10">
        <f>IF('Valuation with Synergies'!H34=0," ",'Valuation with Synergies'!H34)</f>
        <v>3</v>
      </c>
      <c r="I34" s="10">
        <f>IF('Valuation with Synergies'!I34=0," ",'Valuation with Synergies'!I34)</f>
        <v>4</v>
      </c>
      <c r="J34" s="10">
        <f>IF('Valuation with Synergies'!J34=0," ",'Valuation with Synergies'!J34)</f>
        <v>5</v>
      </c>
      <c r="K34" s="10">
        <f>IF('Valuation with Synergies'!K34=0," ",'Valuation with Synergies'!K34)</f>
        <v>6</v>
      </c>
      <c r="L34" s="10">
        <f>IF('Valuation with Synergies'!L34=0," ",'Valuation with Synergies'!L34)</f>
        <v>7</v>
      </c>
      <c r="M34" s="10">
        <f>IF('Valuation with Synergies'!M34=0," ",'Valuation with Synergies'!M34)</f>
        <v>8</v>
      </c>
      <c r="N34" s="10">
        <f>IF('Valuation with Synergies'!N34=0," ",'Valuation with Synergies'!N34)</f>
        <v>9</v>
      </c>
      <c r="O34" s="10">
        <f>IF('Valuation with Synergies'!O34=0," ",'Valuation with Synergies'!O34)</f>
        <v>10</v>
      </c>
      <c r="P34" s="10" t="str">
        <f>IF('Valuation with Synergies'!P34=0," ",'Valuation with Synergies'!P34)</f>
        <v> </v>
      </c>
      <c r="Q34" s="10" t="str">
        <f>IF('Valuation with Synergies'!Q34=0," ",'Valuation with Synergies'!Q34)</f>
        <v> </v>
      </c>
      <c r="R34" s="10" t="str">
        <f>IF('Valuation with Synergies'!R34=0," ",'Valuation with Synergies'!R34)</f>
        <v> </v>
      </c>
      <c r="S34" s="10" t="str">
        <f>IF('Valuation with Synergies'!S34=0," ",'Valuation with Synergies'!S34)</f>
        <v> </v>
      </c>
    </row>
    <row r="35" spans="1:19" ht="12.75">
      <c r="A35" s="10" t="str">
        <f>IF('Valuation with Synergies'!A35=0," ",'Valuation with Synergies'!A35)</f>
        <v> </v>
      </c>
      <c r="B35" s="10" t="str">
        <f>IF('Valuation with Synergies'!B35=0," ",'Valuation with Synergies'!B35)</f>
        <v>  Income Statement Forecast</v>
      </c>
      <c r="C35" s="10" t="str">
        <f>IF('Valuation with Synergies'!C35=0," ",'Valuation with Synergies'!C35)</f>
        <v> </v>
      </c>
      <c r="D35" s="10">
        <f>IF('Valuation with Synergies'!D35=0," ",'Valuation with Synergies'!D35)</f>
        <v>2003</v>
      </c>
      <c r="E35" s="10">
        <f>IF('Valuation with Synergies'!E35=0," ",'Valuation with Synergies'!E35)</f>
        <v>2004</v>
      </c>
      <c r="F35" s="10">
        <f>IF('Valuation with Synergies'!F35=0," ",'Valuation with Synergies'!F35)</f>
        <v>2005</v>
      </c>
      <c r="G35" s="10">
        <f>IF('Valuation with Synergies'!G35=0," ",'Valuation with Synergies'!G35)</f>
        <v>2006</v>
      </c>
      <c r="H35" s="10">
        <f>IF('Valuation with Synergies'!H35=0," ",'Valuation with Synergies'!H35)</f>
        <v>2007</v>
      </c>
      <c r="I35" s="10">
        <f>IF('Valuation with Synergies'!I35=0," ",'Valuation with Synergies'!I35)</f>
        <v>2008</v>
      </c>
      <c r="J35" s="10">
        <f>IF('Valuation with Synergies'!J35=0," ",'Valuation with Synergies'!J35)</f>
        <v>2009</v>
      </c>
      <c r="K35" s="10">
        <f>IF('Valuation with Synergies'!K35=0," ",'Valuation with Synergies'!K35)</f>
        <v>2010</v>
      </c>
      <c r="L35" s="10">
        <f>IF('Valuation with Synergies'!L35=0," ",'Valuation with Synergies'!L35)</f>
        <v>2011</v>
      </c>
      <c r="M35" s="10">
        <f>IF('Valuation with Synergies'!M35=0," ",'Valuation with Synergies'!M35)</f>
        <v>2012</v>
      </c>
      <c r="N35" s="10">
        <f>IF('Valuation with Synergies'!N35=0," ",'Valuation with Synergies'!N35)</f>
        <v>2013</v>
      </c>
      <c r="O35" s="10">
        <f>IF('Valuation with Synergies'!O35=0," ",'Valuation with Synergies'!O35)</f>
        <v>2014</v>
      </c>
      <c r="P35" s="10" t="str">
        <f>IF('Valuation with Synergies'!P35=0," ",'Valuation with Synergies'!P35)</f>
        <v> </v>
      </c>
      <c r="Q35" s="10" t="str">
        <f>IF('Valuation with Synergies'!Q35=0," ",'Valuation with Synergies'!Q35)</f>
        <v> </v>
      </c>
      <c r="R35" s="10" t="str">
        <f>IF('Valuation with Synergies'!R35=0," ",'Valuation with Synergies'!R35)</f>
        <v> </v>
      </c>
      <c r="S35" s="10" t="str">
        <f>IF('Valuation with Synergies'!S35=0," ",'Valuation with Synergies'!S35)</f>
        <v> </v>
      </c>
    </row>
    <row r="36" spans="1:19" ht="12.75" outlineLevel="1">
      <c r="A36" s="10" t="str">
        <f>IF('Valuation with Synergies'!A36=0," ",'Valuation with Synergies'!A36)</f>
        <v> </v>
      </c>
      <c r="B36" s="10" t="str">
        <f>IF('Valuation with Synergies'!B36=0," ",'Valuation with Synergies'!B36)</f>
        <v> </v>
      </c>
      <c r="C36" s="10" t="str">
        <f>IF('Valuation with Synergies'!C36=0," ",'Valuation with Synergies'!C36)</f>
        <v>Sales  </v>
      </c>
      <c r="D36" s="10">
        <f>IF('Valuation with Synergies'!D36=0," ",'Valuation with Synergies'!D36)</f>
        <v>26363</v>
      </c>
      <c r="E36" s="10">
        <f>IF('Valuation with Synergies'!E36=0," ",'Valuation with Synergies'!E36)</f>
        <v>28102.958000000002</v>
      </c>
      <c r="F36" s="10">
        <f>IF('Valuation with Synergies'!F36=0," ",'Valuation with Synergies'!F36)</f>
        <v>29957.753228000005</v>
      </c>
      <c r="G36" s="10">
        <f>IF('Valuation with Synergies'!G36=0," ",'Valuation with Synergies'!G36)</f>
        <v>31934.964941048005</v>
      </c>
      <c r="H36" s="10">
        <f>IF('Valuation with Synergies'!H36=0," ",'Valuation with Synergies'!H36)</f>
        <v>34042.672627157175</v>
      </c>
      <c r="I36" s="10">
        <f>IF('Valuation with Synergies'!I36=0," ",'Valuation with Synergies'!I36)</f>
        <v>36289.489020549554</v>
      </c>
      <c r="J36" s="10">
        <f>IF('Valuation with Synergies'!J36=0," ",'Valuation with Synergies'!J36)</f>
        <v>38684.59529590583</v>
      </c>
      <c r="K36" s="10">
        <f>IF('Valuation with Synergies'!K36=0," ",'Valuation with Synergies'!K36)</f>
        <v>41237.77858543561</v>
      </c>
      <c r="L36" s="10">
        <f>IF('Valuation with Synergies'!L36=0," ",'Valuation with Synergies'!L36)</f>
        <v>43959.47197207437</v>
      </c>
      <c r="M36" s="10">
        <f>IF('Valuation with Synergies'!M36=0," ",'Valuation with Synergies'!M36)</f>
        <v>46860.797122231284</v>
      </c>
      <c r="N36" s="10">
        <f>IF('Valuation with Synergies'!N36=0," ",'Valuation with Synergies'!N36)</f>
        <v>49953.60973229855</v>
      </c>
      <c r="O36" s="10">
        <f>IF('Valuation with Synergies'!O36=0," ",'Valuation with Synergies'!O36)</f>
        <v>53250.54797463025</v>
      </c>
      <c r="P36" s="10" t="str">
        <f>IF('Valuation with Synergies'!P36=0," ",'Valuation with Synergies'!P36)</f>
        <v> </v>
      </c>
      <c r="Q36" s="10" t="str">
        <f>IF('Valuation with Synergies'!Q36=0," ",'Valuation with Synergies'!Q36)</f>
        <v> </v>
      </c>
      <c r="R36" s="10" t="str">
        <f>IF('Valuation with Synergies'!R36=0," ",'Valuation with Synergies'!R36)</f>
        <v> </v>
      </c>
      <c r="S36" s="10" t="str">
        <f>IF('Valuation with Synergies'!S36=0," ",'Valuation with Synergies'!S36)</f>
        <v> </v>
      </c>
    </row>
    <row r="37" spans="1:19" ht="12.75" outlineLevel="2">
      <c r="A37" s="10" t="str">
        <f>IF('Valuation with Synergies'!A37=0," ",'Valuation with Synergies'!A37)</f>
        <v> </v>
      </c>
      <c r="B37" s="10" t="str">
        <f>IF('Valuation with Synergies'!B37=0," ",'Valuation with Synergies'!B37)</f>
        <v> </v>
      </c>
      <c r="C37" s="10" t="str">
        <f>IF('Valuation with Synergies'!C37=0," ",'Valuation with Synergies'!C37)</f>
        <v>Year to Year Growth %</v>
      </c>
      <c r="D37" s="10" t="str">
        <f>IF('Valuation with Synergies'!D37=0," ",'Valuation with Synergies'!D37)</f>
        <v> </v>
      </c>
      <c r="E37" s="10" t="str">
        <f>IF('Valuation with Synergies'!E37=0," ",'Valuation with Synergies'!E37)</f>
        <v> </v>
      </c>
      <c r="F37" s="10" t="str">
        <f>IF('Valuation with Synergies'!F37=0," ",'Valuation with Synergies'!F37)</f>
        <v> </v>
      </c>
      <c r="G37" s="10" t="str">
        <f>IF('Valuation with Synergies'!G37=0," ",'Valuation with Synergies'!G37)</f>
        <v> </v>
      </c>
      <c r="H37" s="10" t="str">
        <f>IF('Valuation with Synergies'!H37=0," ",'Valuation with Synergies'!H37)</f>
        <v> </v>
      </c>
      <c r="I37" s="10" t="str">
        <f>IF('Valuation with Synergies'!I37=0," ",'Valuation with Synergies'!I37)</f>
        <v> </v>
      </c>
      <c r="J37" s="10" t="str">
        <f>IF('Valuation with Synergies'!J37=0," ",'Valuation with Synergies'!J37)</f>
        <v> </v>
      </c>
      <c r="K37" s="10" t="str">
        <f>IF('Valuation with Synergies'!K37=0," ",'Valuation with Synergies'!K37)</f>
        <v> </v>
      </c>
      <c r="L37" s="10" t="str">
        <f>IF('Valuation with Synergies'!L37=0," ",'Valuation with Synergies'!L37)</f>
        <v> </v>
      </c>
      <c r="M37" s="10" t="str">
        <f>IF('Valuation with Synergies'!M37=0," ",'Valuation with Synergies'!M37)</f>
        <v> </v>
      </c>
      <c r="N37" s="10" t="str">
        <f>IF('Valuation with Synergies'!N37=0," ",'Valuation with Synergies'!N37)</f>
        <v> </v>
      </c>
      <c r="O37" s="10" t="str">
        <f>IF('Valuation with Synergies'!O37=0," ",'Valuation with Synergies'!O37)</f>
        <v> </v>
      </c>
      <c r="P37" s="10" t="str">
        <f>IF('Valuation with Synergies'!P37=0," ",'Valuation with Synergies'!P37)</f>
        <v> </v>
      </c>
      <c r="Q37" s="10" t="str">
        <f>IF('Valuation with Synergies'!Q37=0," ",'Valuation with Synergies'!Q37)</f>
        <v> </v>
      </c>
      <c r="R37" s="10" t="str">
        <f>IF('Valuation with Synergies'!R37=0," ",'Valuation with Synergies'!R37)</f>
        <v> </v>
      </c>
      <c r="S37" s="10" t="str">
        <f>IF('Valuation with Synergies'!S37=0," ",'Valuation with Synergies'!S37)</f>
        <v> </v>
      </c>
    </row>
    <row r="38" spans="1:19" ht="12.75" outlineLevel="1">
      <c r="A38" s="10" t="str">
        <f>IF('Valuation with Synergies'!A38=0," ",'Valuation with Synergies'!A38)</f>
        <v> </v>
      </c>
      <c r="B38" s="10" t="str">
        <f>IF('Valuation with Synergies'!B38=0," ",'Valuation with Synergies'!B38)</f>
        <v> </v>
      </c>
      <c r="C38" s="10" t="str">
        <f>IF('Valuation with Synergies'!C38=0," ",'Valuation with Synergies'!C38)</f>
        <v>Cost of Goods Sold</v>
      </c>
      <c r="D38" s="10">
        <f>IF('Valuation with Synergies'!D38=0," ",'Valuation with Synergies'!D38)</f>
        <v>19409</v>
      </c>
      <c r="E38" s="10">
        <f>IF('Valuation with Synergies'!E38=0," ",'Valuation with Synergies'!E38)</f>
        <v>20689.994000000002</v>
      </c>
      <c r="F38" s="10">
        <f>IF('Valuation with Synergies'!F38=0," ",'Valuation with Synergies'!F38)</f>
        <v>22055.533604000004</v>
      </c>
      <c r="G38" s="10">
        <f>IF('Valuation with Synergies'!G38=0," ",'Valuation with Synergies'!G38)</f>
        <v>23511.198821864004</v>
      </c>
      <c r="H38" s="10">
        <f>IF('Valuation with Synergies'!H38=0," ",'Valuation with Synergies'!H38)</f>
        <v>25062.93794410703</v>
      </c>
      <c r="I38" s="10">
        <f>IF('Valuation with Synergies'!I38=0," ",'Valuation with Synergies'!I38)</f>
        <v>26717.0918484181</v>
      </c>
      <c r="J38" s="10">
        <f>IF('Valuation with Synergies'!J38=0," ",'Valuation with Synergies'!J38)</f>
        <v>28480.419910413697</v>
      </c>
      <c r="K38" s="10">
        <f>IF('Valuation with Synergies'!K38=0," ",'Valuation with Synergies'!K38)</f>
        <v>30360.127624500994</v>
      </c>
      <c r="L38" s="10">
        <f>IF('Valuation with Synergies'!L38=0," ",'Valuation with Synergies'!L38)</f>
        <v>32363.89604771807</v>
      </c>
      <c r="M38" s="10">
        <f>IF('Valuation with Synergies'!M38=0," ",'Valuation with Synergies'!M38)</f>
        <v>34499.91318686747</v>
      </c>
      <c r="N38" s="10">
        <f>IF('Valuation with Synergies'!N38=0," ",'Valuation with Synergies'!N38)</f>
        <v>36776.907457200716</v>
      </c>
      <c r="O38" s="10">
        <f>IF('Valuation with Synergies'!O38=0," ",'Valuation with Synergies'!O38)</f>
        <v>39204.18334937596</v>
      </c>
      <c r="P38" s="10" t="str">
        <f>IF('Valuation with Synergies'!P38=0," ",'Valuation with Synergies'!P38)</f>
        <v> </v>
      </c>
      <c r="Q38" s="10" t="str">
        <f>IF('Valuation with Synergies'!Q38=0," ",'Valuation with Synergies'!Q38)</f>
        <v> </v>
      </c>
      <c r="R38" s="10" t="str">
        <f>IF('Valuation with Synergies'!R38=0," ",'Valuation with Synergies'!R38)</f>
        <v> </v>
      </c>
      <c r="S38" s="10" t="str">
        <f>IF('Valuation with Synergies'!S38=0," ",'Valuation with Synergies'!S38)</f>
        <v> </v>
      </c>
    </row>
    <row r="39" spans="1:19" ht="12.75" outlineLevel="2">
      <c r="A39" s="10" t="str">
        <f>IF('Valuation with Synergies'!A39=0," ",'Valuation with Synergies'!A39)</f>
        <v> </v>
      </c>
      <c r="B39" s="10" t="str">
        <f>IF('Valuation with Synergies'!B39=0," ",'Valuation with Synergies'!B39)</f>
        <v> </v>
      </c>
      <c r="C39" s="10" t="str">
        <f>IF('Valuation with Synergies'!C39=0," ",'Valuation with Synergies'!C39)</f>
        <v>Year to Year Growth %</v>
      </c>
      <c r="D39" s="10" t="str">
        <f>IF('Valuation with Synergies'!D39=0," ",'Valuation with Synergies'!D39)</f>
        <v> </v>
      </c>
      <c r="E39" s="10" t="str">
        <f>IF('Valuation with Synergies'!E39=0," ",'Valuation with Synergies'!E39)</f>
        <v> </v>
      </c>
      <c r="F39" s="10" t="str">
        <f>IF('Valuation with Synergies'!F39=0," ",'Valuation with Synergies'!F39)</f>
        <v> </v>
      </c>
      <c r="G39" s="10" t="str">
        <f>IF('Valuation with Synergies'!G39=0," ",'Valuation with Synergies'!G39)</f>
        <v> </v>
      </c>
      <c r="H39" s="10" t="str">
        <f>IF('Valuation with Synergies'!H39=0," ",'Valuation with Synergies'!H39)</f>
        <v> </v>
      </c>
      <c r="I39" s="10" t="str">
        <f>IF('Valuation with Synergies'!I39=0," ",'Valuation with Synergies'!I39)</f>
        <v> </v>
      </c>
      <c r="J39" s="10" t="str">
        <f>IF('Valuation with Synergies'!J39=0," ",'Valuation with Synergies'!J39)</f>
        <v> </v>
      </c>
      <c r="K39" s="10" t="str">
        <f>IF('Valuation with Synergies'!K39=0," ",'Valuation with Synergies'!K39)</f>
        <v> </v>
      </c>
      <c r="L39" s="10" t="str">
        <f>IF('Valuation with Synergies'!L39=0," ",'Valuation with Synergies'!L39)</f>
        <v> </v>
      </c>
      <c r="M39" s="10" t="str">
        <f>IF('Valuation with Synergies'!M39=0," ",'Valuation with Synergies'!M39)</f>
        <v> </v>
      </c>
      <c r="N39" s="10" t="str">
        <f>IF('Valuation with Synergies'!N39=0," ",'Valuation with Synergies'!N39)</f>
        <v> </v>
      </c>
      <c r="O39" s="10" t="str">
        <f>IF('Valuation with Synergies'!O39=0," ",'Valuation with Synergies'!O39)</f>
        <v> </v>
      </c>
      <c r="P39" s="10" t="str">
        <f>IF('Valuation with Synergies'!P39=0," ",'Valuation with Synergies'!P39)</f>
        <v> </v>
      </c>
      <c r="Q39" s="10" t="str">
        <f>IF('Valuation with Synergies'!Q39=0," ",'Valuation with Synergies'!Q39)</f>
        <v> </v>
      </c>
      <c r="R39" s="10" t="str">
        <f>IF('Valuation with Synergies'!R39=0," ",'Valuation with Synergies'!R39)</f>
        <v> </v>
      </c>
      <c r="S39" s="10" t="str">
        <f>IF('Valuation with Synergies'!S39=0," ",'Valuation with Synergies'!S39)</f>
        <v> </v>
      </c>
    </row>
    <row r="40" spans="1:19" ht="12.75" outlineLevel="1">
      <c r="A40" s="10" t="str">
        <f>IF('Valuation with Synergies'!A40=0," ",'Valuation with Synergies'!A40)</f>
        <v> </v>
      </c>
      <c r="B40" s="10" t="str">
        <f>IF('Valuation with Synergies'!B40=0," ",'Valuation with Synergies'!B40)</f>
        <v>(Calc)</v>
      </c>
      <c r="C40" s="10" t="str">
        <f>IF('Valuation with Synergies'!C40=0," ",'Valuation with Synergies'!C40)</f>
        <v>  Gross Profit</v>
      </c>
      <c r="D40" s="10">
        <f>IF('Valuation with Synergies'!D40=0," ",'Valuation with Synergies'!D40)</f>
        <v>6954</v>
      </c>
      <c r="E40" s="10">
        <f>IF('Valuation with Synergies'!E40=0," ",'Valuation with Synergies'!E40)</f>
        <v>7412.964</v>
      </c>
      <c r="F40" s="10">
        <f>IF('Valuation with Synergies'!F40=0," ",'Valuation with Synergies'!F40)</f>
        <v>7902.219624000001</v>
      </c>
      <c r="G40" s="10">
        <f>IF('Valuation with Synergies'!G40=0," ",'Valuation with Synergies'!G40)</f>
        <v>8423.766119184002</v>
      </c>
      <c r="H40" s="10">
        <f>IF('Valuation with Synergies'!H40=0," ",'Valuation with Synergies'!H40)</f>
        <v>8979.734683050145</v>
      </c>
      <c r="I40" s="10">
        <f>IF('Valuation with Synergies'!I40=0," ",'Valuation with Synergies'!I40)</f>
        <v>9572.397172131456</v>
      </c>
      <c r="J40" s="10">
        <f>IF('Valuation with Synergies'!J40=0," ",'Valuation with Synergies'!J40)</f>
        <v>10204.17538549213</v>
      </c>
      <c r="K40" s="10">
        <f>IF('Valuation with Synergies'!K40=0," ",'Valuation with Synergies'!K40)</f>
        <v>10877.650960934618</v>
      </c>
      <c r="L40" s="10">
        <f>IF('Valuation with Synergies'!L40=0," ",'Valuation with Synergies'!L40)</f>
        <v>11595.575924356297</v>
      </c>
      <c r="M40" s="10">
        <f>IF('Valuation with Synergies'!M40=0," ",'Valuation with Synergies'!M40)</f>
        <v>12360.883935363818</v>
      </c>
      <c r="N40" s="10">
        <f>IF('Valuation with Synergies'!N40=0," ",'Valuation with Synergies'!N40)</f>
        <v>13176.702275097836</v>
      </c>
      <c r="O40" s="10">
        <f>IF('Valuation with Synergies'!O40=0," ",'Valuation with Synergies'!O40)</f>
        <v>14046.36462525429</v>
      </c>
      <c r="P40" s="10" t="str">
        <f>IF('Valuation with Synergies'!P40=0," ",'Valuation with Synergies'!P40)</f>
        <v> </v>
      </c>
      <c r="Q40" s="10" t="str">
        <f>IF('Valuation with Synergies'!Q40=0," ",'Valuation with Synergies'!Q40)</f>
        <v> </v>
      </c>
      <c r="R40" s="10" t="str">
        <f>IF('Valuation with Synergies'!R40=0," ",'Valuation with Synergies'!R40)</f>
        <v> </v>
      </c>
      <c r="S40" s="10" t="str">
        <f>IF('Valuation with Synergies'!S40=0," ",'Valuation with Synergies'!S40)</f>
        <v> </v>
      </c>
    </row>
    <row r="41" spans="1:19" ht="12.75" outlineLevel="2">
      <c r="A41" s="10" t="str">
        <f>IF('Valuation with Synergies'!A41=0," ",'Valuation with Synergies'!A41)</f>
        <v> </v>
      </c>
      <c r="B41" s="10" t="str">
        <f>IF('Valuation with Synergies'!B41=0," ",'Valuation with Synergies'!B41)</f>
        <v> </v>
      </c>
      <c r="C41" s="10" t="str">
        <f>IF('Valuation with Synergies'!C41=0," ",'Valuation with Synergies'!C41)</f>
        <v>Resulting as % of sales</v>
      </c>
      <c r="D41" s="10">
        <f>IF('Valuation with Synergies'!D41=0," ",'Valuation with Synergies'!D41)</f>
        <v>0.26377878086712436</v>
      </c>
      <c r="E41" s="10">
        <f>IF('Valuation with Synergies'!E41=0," ",'Valuation with Synergies'!E41)</f>
        <v>0.26377878086712436</v>
      </c>
      <c r="F41" s="10">
        <f>IF('Valuation with Synergies'!F41=0," ",'Valuation with Synergies'!F41)</f>
        <v>0.26377878086712436</v>
      </c>
      <c r="G41" s="10">
        <f>IF('Valuation with Synergies'!G41=0," ",'Valuation with Synergies'!G41)</f>
        <v>0.26377878086712436</v>
      </c>
      <c r="H41" s="10">
        <f>IF('Valuation with Synergies'!H41=0," ",'Valuation with Synergies'!H41)</f>
        <v>0.26377878086712436</v>
      </c>
      <c r="I41" s="10">
        <f>IF('Valuation with Synergies'!I41=0," ",'Valuation with Synergies'!I41)</f>
        <v>0.26377878086712436</v>
      </c>
      <c r="J41" s="10">
        <f>IF('Valuation with Synergies'!J41=0," ",'Valuation with Synergies'!J41)</f>
        <v>0.2637787808671243</v>
      </c>
      <c r="K41" s="10">
        <f>IF('Valuation with Synergies'!K41=0," ",'Valuation with Synergies'!K41)</f>
        <v>0.2637787808671245</v>
      </c>
      <c r="L41" s="10">
        <f>IF('Valuation with Synergies'!L41=0," ",'Valuation with Synergies'!L41)</f>
        <v>0.2637787808671243</v>
      </c>
      <c r="M41" s="10">
        <f>IF('Valuation with Synergies'!M41=0," ",'Valuation with Synergies'!M41)</f>
        <v>0.26377878086712436</v>
      </c>
      <c r="N41" s="10">
        <f>IF('Valuation with Synergies'!N41=0," ",'Valuation with Synergies'!N41)</f>
        <v>0.2637787808671245</v>
      </c>
      <c r="O41" s="10">
        <f>IF('Valuation with Synergies'!O41=0," ",'Valuation with Synergies'!O41)</f>
        <v>0.2637787808671244</v>
      </c>
      <c r="P41" s="10" t="str">
        <f>IF('Valuation with Synergies'!P41=0," ",'Valuation with Synergies'!P41)</f>
        <v> </v>
      </c>
      <c r="Q41" s="10" t="str">
        <f>IF('Valuation with Synergies'!Q41=0," ",'Valuation with Synergies'!Q41)</f>
        <v> </v>
      </c>
      <c r="R41" s="10" t="str">
        <f>IF('Valuation with Synergies'!R41=0," ",'Valuation with Synergies'!R41)</f>
        <v> </v>
      </c>
      <c r="S41" s="10" t="str">
        <f>IF('Valuation with Synergies'!S41=0," ",'Valuation with Synergies'!S41)</f>
        <v> </v>
      </c>
    </row>
    <row r="42" spans="1:19" ht="12.75" outlineLevel="1">
      <c r="A42" s="10" t="str">
        <f>IF('Valuation with Synergies'!A42=0," ",'Valuation with Synergies'!A42)</f>
        <v> </v>
      </c>
      <c r="B42" s="10" t="str">
        <f>IF('Valuation with Synergies'!B42=0," ",'Valuation with Synergies'!B42)</f>
        <v> </v>
      </c>
      <c r="C42" s="10" t="str">
        <f>IF('Valuation with Synergies'!C42=0," ",'Valuation with Synergies'!C42)</f>
        <v>SG &amp; A</v>
      </c>
      <c r="D42" s="10">
        <f>IF('Valuation with Synergies'!D42=0," ",'Valuation with Synergies'!D42)</f>
        <v>3384</v>
      </c>
      <c r="E42" s="10">
        <f>IF('Valuation with Synergies'!E42=0," ",'Valuation with Synergies'!E42)</f>
        <v>3607.344</v>
      </c>
      <c r="F42" s="10">
        <f>IF('Valuation with Synergies'!F42=0," ",'Valuation with Synergies'!F42)</f>
        <v>3845.4287040000004</v>
      </c>
      <c r="G42" s="10">
        <f>IF('Valuation with Synergies'!G42=0," ",'Valuation with Synergies'!G42)</f>
        <v>4099.226998464001</v>
      </c>
      <c r="H42" s="10">
        <f>IF('Valuation with Synergies'!H42=0," ",'Valuation with Synergies'!H42)</f>
        <v>4369.775980362625</v>
      </c>
      <c r="I42" s="10">
        <f>IF('Valuation with Synergies'!I42=0," ",'Valuation with Synergies'!I42)</f>
        <v>4658.181195066559</v>
      </c>
      <c r="J42" s="10">
        <f>IF('Valuation with Synergies'!J42=0," ",'Valuation with Synergies'!J42)</f>
        <v>4965.621153940952</v>
      </c>
      <c r="K42" s="10">
        <f>IF('Valuation with Synergies'!K42=0," ",'Valuation with Synergies'!K42)</f>
        <v>5293.352150101055</v>
      </c>
      <c r="L42" s="10">
        <f>IF('Valuation with Synergies'!L42=0," ",'Valuation with Synergies'!L42)</f>
        <v>5642.713392007726</v>
      </c>
      <c r="M42" s="10">
        <f>IF('Valuation with Synergies'!M42=0," ",'Valuation with Synergies'!M42)</f>
        <v>6015.132475880236</v>
      </c>
      <c r="N42" s="10">
        <f>IF('Valuation with Synergies'!N42=0," ",'Valuation with Synergies'!N42)</f>
        <v>6412.1312192883315</v>
      </c>
      <c r="O42" s="10">
        <f>IF('Valuation with Synergies'!O42=0," ",'Valuation with Synergies'!O42)</f>
        <v>6835.331879761361</v>
      </c>
      <c r="P42" s="10" t="str">
        <f>IF('Valuation with Synergies'!P42=0," ",'Valuation with Synergies'!P42)</f>
        <v> </v>
      </c>
      <c r="Q42" s="10" t="str">
        <f>IF('Valuation with Synergies'!Q42=0," ",'Valuation with Synergies'!Q42)</f>
        <v> </v>
      </c>
      <c r="R42" s="10" t="str">
        <f>IF('Valuation with Synergies'!R42=0," ",'Valuation with Synergies'!R42)</f>
        <v> </v>
      </c>
      <c r="S42" s="10" t="str">
        <f>IF('Valuation with Synergies'!S42=0," ",'Valuation with Synergies'!S42)</f>
        <v> </v>
      </c>
    </row>
    <row r="43" spans="1:19" ht="12.75" outlineLevel="2">
      <c r="A43" s="10" t="str">
        <f>IF('Valuation with Synergies'!A43=0," ",'Valuation with Synergies'!A43)</f>
        <v> </v>
      </c>
      <c r="B43" s="10" t="str">
        <f>IF('Valuation with Synergies'!B43=0," ",'Valuation with Synergies'!B43)</f>
        <v> </v>
      </c>
      <c r="C43" s="10" t="str">
        <f>IF('Valuation with Synergies'!C43=0," ",'Valuation with Synergies'!C43)</f>
        <v>Year to Year Growth %</v>
      </c>
      <c r="D43" s="10" t="str">
        <f>IF('Valuation with Synergies'!D43=0," ",'Valuation with Synergies'!D43)</f>
        <v> </v>
      </c>
      <c r="E43" s="10" t="str">
        <f>IF('Valuation with Synergies'!E43=0," ",'Valuation with Synergies'!E43)</f>
        <v> </v>
      </c>
      <c r="F43" s="10" t="str">
        <f>IF('Valuation with Synergies'!F43=0," ",'Valuation with Synergies'!F43)</f>
        <v> </v>
      </c>
      <c r="G43" s="10" t="str">
        <f>IF('Valuation with Synergies'!G43=0," ",'Valuation with Synergies'!G43)</f>
        <v> </v>
      </c>
      <c r="H43" s="10" t="str">
        <f>IF('Valuation with Synergies'!H43=0," ",'Valuation with Synergies'!H43)</f>
        <v> </v>
      </c>
      <c r="I43" s="10" t="str">
        <f>IF('Valuation with Synergies'!I43=0," ",'Valuation with Synergies'!I43)</f>
        <v> </v>
      </c>
      <c r="J43" s="10" t="str">
        <f>IF('Valuation with Synergies'!J43=0," ",'Valuation with Synergies'!J43)</f>
        <v> </v>
      </c>
      <c r="K43" s="10" t="str">
        <f>IF('Valuation with Synergies'!K43=0," ",'Valuation with Synergies'!K43)</f>
        <v> </v>
      </c>
      <c r="L43" s="10" t="str">
        <f>IF('Valuation with Synergies'!L43=0," ",'Valuation with Synergies'!L43)</f>
        <v> </v>
      </c>
      <c r="M43" s="10" t="str">
        <f>IF('Valuation with Synergies'!M43=0," ",'Valuation with Synergies'!M43)</f>
        <v> </v>
      </c>
      <c r="N43" s="10" t="str">
        <f>IF('Valuation with Synergies'!N43=0," ",'Valuation with Synergies'!N43)</f>
        <v> </v>
      </c>
      <c r="O43" s="10" t="str">
        <f>IF('Valuation with Synergies'!O43=0," ",'Valuation with Synergies'!O43)</f>
        <v> </v>
      </c>
      <c r="P43" s="10" t="str">
        <f>IF('Valuation with Synergies'!P43=0," ",'Valuation with Synergies'!P43)</f>
        <v> </v>
      </c>
      <c r="Q43" s="10" t="str">
        <f>IF('Valuation with Synergies'!Q43=0," ",'Valuation with Synergies'!Q43)</f>
        <v> </v>
      </c>
      <c r="R43" s="10" t="str">
        <f>IF('Valuation with Synergies'!R43=0," ",'Valuation with Synergies'!R43)</f>
        <v> </v>
      </c>
      <c r="S43" s="10" t="str">
        <f>IF('Valuation with Synergies'!S43=0," ",'Valuation with Synergies'!S43)</f>
        <v> </v>
      </c>
    </row>
    <row r="44" spans="1:19" ht="12.75" outlineLevel="2">
      <c r="A44" s="10" t="str">
        <f>IF('Valuation with Synergies'!A44=0," ",'Valuation with Synergies'!A44)</f>
        <v> </v>
      </c>
      <c r="B44" s="10" t="str">
        <f>IF('Valuation with Synergies'!B44=0," ",'Valuation with Synergies'!B44)</f>
        <v> </v>
      </c>
      <c r="C44" s="10" t="str">
        <f>IF('Valuation with Synergies'!C44=0," ",'Valuation with Synergies'!C44)</f>
        <v>Extra Cost Slot 1</v>
      </c>
      <c r="D44" s="10" t="str">
        <f>IF('Valuation with Synergies'!D44=0," ",'Valuation with Synergies'!D44)</f>
        <v> </v>
      </c>
      <c r="E44" s="10" t="str">
        <f>IF('Valuation with Synergies'!E44=0," ",'Valuation with Synergies'!E44)</f>
        <v> </v>
      </c>
      <c r="F44" s="10" t="str">
        <f>IF('Valuation with Synergies'!F44=0," ",'Valuation with Synergies'!F44)</f>
        <v> </v>
      </c>
      <c r="G44" s="10" t="str">
        <f>IF('Valuation with Synergies'!G44=0," ",'Valuation with Synergies'!G44)</f>
        <v> </v>
      </c>
      <c r="H44" s="10" t="str">
        <f>IF('Valuation with Synergies'!H44=0," ",'Valuation with Synergies'!H44)</f>
        <v> </v>
      </c>
      <c r="I44" s="10" t="str">
        <f>IF('Valuation with Synergies'!I44=0," ",'Valuation with Synergies'!I44)</f>
        <v> </v>
      </c>
      <c r="J44" s="10" t="str">
        <f>IF('Valuation with Synergies'!J44=0," ",'Valuation with Synergies'!J44)</f>
        <v> </v>
      </c>
      <c r="K44" s="10" t="str">
        <f>IF('Valuation with Synergies'!K44=0," ",'Valuation with Synergies'!K44)</f>
        <v> </v>
      </c>
      <c r="L44" s="10" t="str">
        <f>IF('Valuation with Synergies'!L44=0," ",'Valuation with Synergies'!L44)</f>
        <v> </v>
      </c>
      <c r="M44" s="10" t="str">
        <f>IF('Valuation with Synergies'!M44=0," ",'Valuation with Synergies'!M44)</f>
        <v> </v>
      </c>
      <c r="N44" s="10" t="str">
        <f>IF('Valuation with Synergies'!N44=0," ",'Valuation with Synergies'!N44)</f>
        <v> </v>
      </c>
      <c r="O44" s="10" t="str">
        <f>IF('Valuation with Synergies'!O44=0," ",'Valuation with Synergies'!O44)</f>
        <v> </v>
      </c>
      <c r="P44" s="10" t="str">
        <f>IF('Valuation with Synergies'!P44=0," ",'Valuation with Synergies'!P44)</f>
        <v> </v>
      </c>
      <c r="Q44" s="10" t="str">
        <f>IF('Valuation with Synergies'!Q44=0," ",'Valuation with Synergies'!Q44)</f>
        <v> </v>
      </c>
      <c r="R44" s="10" t="str">
        <f>IF('Valuation with Synergies'!R44=0," ",'Valuation with Synergies'!R44)</f>
        <v> </v>
      </c>
      <c r="S44" s="10" t="str">
        <f>IF('Valuation with Synergies'!S44=0," ",'Valuation with Synergies'!S44)</f>
        <v> </v>
      </c>
    </row>
    <row r="45" spans="1:19" ht="12.75" outlineLevel="2">
      <c r="A45" s="10" t="str">
        <f>IF('Valuation with Synergies'!A45=0," ",'Valuation with Synergies'!A45)</f>
        <v> </v>
      </c>
      <c r="B45" s="10" t="str">
        <f>IF('Valuation with Synergies'!B45=0," ",'Valuation with Synergies'!B45)</f>
        <v> </v>
      </c>
      <c r="C45" s="10" t="str">
        <f>IF('Valuation with Synergies'!C45=0," ",'Valuation with Synergies'!C45)</f>
        <v>Year to Year Growth %</v>
      </c>
      <c r="D45" s="10" t="str">
        <f>IF('Valuation with Synergies'!D45=0," ",'Valuation with Synergies'!D45)</f>
        <v> </v>
      </c>
      <c r="E45" s="10" t="str">
        <f>IF('Valuation with Synergies'!E45=0," ",'Valuation with Synergies'!E45)</f>
        <v> </v>
      </c>
      <c r="F45" s="10" t="str">
        <f>IF('Valuation with Synergies'!F45=0," ",'Valuation with Synergies'!F45)</f>
        <v> </v>
      </c>
      <c r="G45" s="10" t="str">
        <f>IF('Valuation with Synergies'!G45=0," ",'Valuation with Synergies'!G45)</f>
        <v> </v>
      </c>
      <c r="H45" s="10" t="str">
        <f>IF('Valuation with Synergies'!H45=0," ",'Valuation with Synergies'!H45)</f>
        <v> </v>
      </c>
      <c r="I45" s="10" t="str">
        <f>IF('Valuation with Synergies'!I45=0," ",'Valuation with Synergies'!I45)</f>
        <v> </v>
      </c>
      <c r="J45" s="10" t="str">
        <f>IF('Valuation with Synergies'!J45=0," ",'Valuation with Synergies'!J45)</f>
        <v> </v>
      </c>
      <c r="K45" s="10" t="str">
        <f>IF('Valuation with Synergies'!K45=0," ",'Valuation with Synergies'!K45)</f>
        <v> </v>
      </c>
      <c r="L45" s="10" t="str">
        <f>IF('Valuation with Synergies'!L45=0," ",'Valuation with Synergies'!L45)</f>
        <v> </v>
      </c>
      <c r="M45" s="10" t="str">
        <f>IF('Valuation with Synergies'!M45=0," ",'Valuation with Synergies'!M45)</f>
        <v> </v>
      </c>
      <c r="N45" s="10" t="str">
        <f>IF('Valuation with Synergies'!N45=0," ",'Valuation with Synergies'!N45)</f>
        <v> </v>
      </c>
      <c r="O45" s="10" t="str">
        <f>IF('Valuation with Synergies'!O45=0," ",'Valuation with Synergies'!O45)</f>
        <v> </v>
      </c>
      <c r="P45" s="10" t="str">
        <f>IF('Valuation with Synergies'!P45=0," ",'Valuation with Synergies'!P45)</f>
        <v> </v>
      </c>
      <c r="Q45" s="10" t="str">
        <f>IF('Valuation with Synergies'!Q45=0," ",'Valuation with Synergies'!Q45)</f>
        <v> </v>
      </c>
      <c r="R45" s="10" t="str">
        <f>IF('Valuation with Synergies'!R45=0," ",'Valuation with Synergies'!R45)</f>
        <v> </v>
      </c>
      <c r="S45" s="10" t="str">
        <f>IF('Valuation with Synergies'!S45=0," ",'Valuation with Synergies'!S45)</f>
        <v> </v>
      </c>
    </row>
    <row r="46" spans="1:19" ht="12.75" outlineLevel="1">
      <c r="A46" s="10" t="str">
        <f>IF('Valuation with Synergies'!A46=0," ",'Valuation with Synergies'!A46)</f>
        <v> </v>
      </c>
      <c r="B46" s="10" t="str">
        <f>IF('Valuation with Synergies'!B46=0," ",'Valuation with Synergies'!B46)</f>
        <v>(Calc)</v>
      </c>
      <c r="C46" s="10" t="str">
        <f>IF('Valuation with Synergies'!C46=0," ",'Valuation with Synergies'!C46)</f>
        <v>  Operating Profit</v>
      </c>
      <c r="D46" s="10">
        <f>IF('Valuation with Synergies'!D46=0," ",'Valuation with Synergies'!D46)</f>
        <v>3570</v>
      </c>
      <c r="E46" s="10">
        <f>IF('Valuation with Synergies'!E46=0," ",'Valuation with Synergies'!E46)</f>
        <v>3805.62</v>
      </c>
      <c r="F46" s="10">
        <f>IF('Valuation with Synergies'!F46=0," ",'Valuation with Synergies'!F46)</f>
        <v>4056.790920000001</v>
      </c>
      <c r="G46" s="10">
        <f>IF('Valuation with Synergies'!G46=0," ",'Valuation with Synergies'!G46)</f>
        <v>4324.539120720001</v>
      </c>
      <c r="H46" s="10">
        <f>IF('Valuation with Synergies'!H46=0," ",'Valuation with Synergies'!H46)</f>
        <v>4609.95870268752</v>
      </c>
      <c r="I46" s="10">
        <f>IF('Valuation with Synergies'!I46=0," ",'Valuation with Synergies'!I46)</f>
        <v>4914.215977064897</v>
      </c>
      <c r="J46" s="10">
        <f>IF('Valuation with Synergies'!J46=0," ",'Valuation with Synergies'!J46)</f>
        <v>5238.5542315511775</v>
      </c>
      <c r="K46" s="10">
        <f>IF('Valuation with Synergies'!K46=0," ",'Valuation with Synergies'!K46)</f>
        <v>5584.298810833563</v>
      </c>
      <c r="L46" s="10">
        <f>IF('Valuation with Synergies'!L46=0," ",'Valuation with Synergies'!L46)</f>
        <v>5952.862532348571</v>
      </c>
      <c r="M46" s="10">
        <f>IF('Valuation with Synergies'!M46=0," ",'Valuation with Synergies'!M46)</f>
        <v>6345.751459483582</v>
      </c>
      <c r="N46" s="10">
        <f>IF('Valuation with Synergies'!N46=0," ",'Valuation with Synergies'!N46)</f>
        <v>6764.571055809504</v>
      </c>
      <c r="O46" s="10">
        <f>IF('Valuation with Synergies'!O46=0," ",'Valuation with Synergies'!O46)</f>
        <v>7211.032745492928</v>
      </c>
      <c r="P46" s="10" t="str">
        <f>IF('Valuation with Synergies'!P46=0," ",'Valuation with Synergies'!P46)</f>
        <v> </v>
      </c>
      <c r="Q46" s="10" t="str">
        <f>IF('Valuation with Synergies'!Q46=0," ",'Valuation with Synergies'!Q46)</f>
        <v> </v>
      </c>
      <c r="R46" s="10" t="str">
        <f>IF('Valuation with Synergies'!R46=0," ",'Valuation with Synergies'!R46)</f>
        <v> </v>
      </c>
      <c r="S46" s="10" t="str">
        <f>IF('Valuation with Synergies'!S46=0," ",'Valuation with Synergies'!S46)</f>
        <v> </v>
      </c>
    </row>
    <row r="47" spans="1:19" ht="12.75" outlineLevel="2">
      <c r="A47" s="10" t="str">
        <f>IF('Valuation with Synergies'!A47=0," ",'Valuation with Synergies'!A47)</f>
        <v> </v>
      </c>
      <c r="B47" s="10" t="str">
        <f>IF('Valuation with Synergies'!B47=0," ",'Valuation with Synergies'!B47)</f>
        <v> </v>
      </c>
      <c r="C47" s="10" t="str">
        <f>IF('Valuation with Synergies'!C47=0," ",'Valuation with Synergies'!C47)</f>
        <v>Resulting as % of sales</v>
      </c>
      <c r="D47" s="10">
        <f>IF('Valuation with Synergies'!D47=0," ",'Valuation with Synergies'!D47)</f>
        <v>0.13541706179114668</v>
      </c>
      <c r="E47" s="10">
        <f>IF('Valuation with Synergies'!E47=0," ",'Valuation with Synergies'!E47)</f>
        <v>0.13541706179114668</v>
      </c>
      <c r="F47" s="10">
        <f>IF('Valuation with Synergies'!F47=0," ",'Valuation with Synergies'!F47)</f>
        <v>0.13541706179114668</v>
      </c>
      <c r="G47" s="10">
        <f>IF('Valuation with Synergies'!G47=0," ",'Valuation with Synergies'!G47)</f>
        <v>0.13541706179114668</v>
      </c>
      <c r="H47" s="10">
        <f>IF('Valuation with Synergies'!H47=0," ",'Valuation with Synergies'!H47)</f>
        <v>0.13541706179114665</v>
      </c>
      <c r="I47" s="10">
        <f>IF('Valuation with Synergies'!I47=0," ",'Valuation with Synergies'!I47)</f>
        <v>0.13541706179114665</v>
      </c>
      <c r="J47" s="10">
        <f>IF('Valuation with Synergies'!J47=0," ",'Valuation with Synergies'!J47)</f>
        <v>0.13541706179114657</v>
      </c>
      <c r="K47" s="10">
        <f>IF('Valuation with Synergies'!K47=0," ",'Valuation with Synergies'!K47)</f>
        <v>0.13541706179114676</v>
      </c>
      <c r="L47" s="10">
        <f>IF('Valuation with Synergies'!L47=0," ",'Valuation with Synergies'!L47)</f>
        <v>0.1354170617911466</v>
      </c>
      <c r="M47" s="10">
        <f>IF('Valuation with Synergies'!M47=0," ",'Valuation with Synergies'!M47)</f>
        <v>0.13541706179114668</v>
      </c>
      <c r="N47" s="10">
        <f>IF('Valuation with Synergies'!N47=0," ",'Valuation with Synergies'!N47)</f>
        <v>0.1354170617911468</v>
      </c>
      <c r="O47" s="10">
        <f>IF('Valuation with Synergies'!O47=0," ",'Valuation with Synergies'!O47)</f>
        <v>0.13541706179114674</v>
      </c>
      <c r="P47" s="10" t="str">
        <f>IF('Valuation with Synergies'!P47=0," ",'Valuation with Synergies'!P47)</f>
        <v> </v>
      </c>
      <c r="Q47" s="10" t="str">
        <f>IF('Valuation with Synergies'!Q47=0," ",'Valuation with Synergies'!Q47)</f>
        <v> </v>
      </c>
      <c r="R47" s="10" t="str">
        <f>IF('Valuation with Synergies'!R47=0," ",'Valuation with Synergies'!R47)</f>
        <v> </v>
      </c>
      <c r="S47" s="10" t="str">
        <f>IF('Valuation with Synergies'!S47=0," ",'Valuation with Synergies'!S47)</f>
        <v> </v>
      </c>
    </row>
    <row r="48" spans="1:19" ht="12.75" outlineLevel="1">
      <c r="A48" s="10" t="str">
        <f>IF('Valuation with Synergies'!A48=0," ",'Valuation with Synergies'!A48)</f>
        <v> </v>
      </c>
      <c r="B48" s="10" t="str">
        <f>IF('Valuation with Synergies'!B48=0," ",'Valuation with Synergies'!B48)</f>
        <v> </v>
      </c>
      <c r="C48" s="10" t="str">
        <f>IF('Valuation with Synergies'!C48=0," ",'Valuation with Synergies'!C48)</f>
        <v>R&amp;D</v>
      </c>
      <c r="D48" s="10" t="str">
        <f>IF('Valuation with Synergies'!D48=0," ",'Valuation with Synergies'!D48)</f>
        <v> </v>
      </c>
      <c r="E48" s="10" t="str">
        <f>IF('Valuation with Synergies'!E48=0," ",'Valuation with Synergies'!E48)</f>
        <v> </v>
      </c>
      <c r="F48" s="10" t="str">
        <f>IF('Valuation with Synergies'!F48=0," ",'Valuation with Synergies'!F48)</f>
        <v> </v>
      </c>
      <c r="G48" s="10" t="str">
        <f>IF('Valuation with Synergies'!G48=0," ",'Valuation with Synergies'!G48)</f>
        <v> </v>
      </c>
      <c r="H48" s="10" t="str">
        <f>IF('Valuation with Synergies'!H48=0," ",'Valuation with Synergies'!H48)</f>
        <v> </v>
      </c>
      <c r="I48" s="10" t="str">
        <f>IF('Valuation with Synergies'!I48=0," ",'Valuation with Synergies'!I48)</f>
        <v> </v>
      </c>
      <c r="J48" s="10" t="str">
        <f>IF('Valuation with Synergies'!J48=0," ",'Valuation with Synergies'!J48)</f>
        <v> </v>
      </c>
      <c r="K48" s="10" t="str">
        <f>IF('Valuation with Synergies'!K48=0," ",'Valuation with Synergies'!K48)</f>
        <v> </v>
      </c>
      <c r="L48" s="10" t="str">
        <f>IF('Valuation with Synergies'!L48=0," ",'Valuation with Synergies'!L48)</f>
        <v> </v>
      </c>
      <c r="M48" s="10" t="str">
        <f>IF('Valuation with Synergies'!M48=0," ",'Valuation with Synergies'!M48)</f>
        <v> </v>
      </c>
      <c r="N48" s="10" t="str">
        <f>IF('Valuation with Synergies'!N48=0," ",'Valuation with Synergies'!N48)</f>
        <v> </v>
      </c>
      <c r="O48" s="10" t="str">
        <f>IF('Valuation with Synergies'!O48=0," ",'Valuation with Synergies'!O48)</f>
        <v> </v>
      </c>
      <c r="P48" s="10" t="str">
        <f>IF('Valuation with Synergies'!P48=0," ",'Valuation with Synergies'!P48)</f>
        <v> </v>
      </c>
      <c r="Q48" s="10" t="str">
        <f>IF('Valuation with Synergies'!Q48=0," ",'Valuation with Synergies'!Q48)</f>
        <v> </v>
      </c>
      <c r="R48" s="10" t="str">
        <f>IF('Valuation with Synergies'!R48=0," ",'Valuation with Synergies'!R48)</f>
        <v> </v>
      </c>
      <c r="S48" s="10" t="str">
        <f>IF('Valuation with Synergies'!S48=0," ",'Valuation with Synergies'!S48)</f>
        <v> </v>
      </c>
    </row>
    <row r="49" spans="1:19" ht="12.75" outlineLevel="1">
      <c r="A49" s="10" t="str">
        <f>IF('Valuation with Synergies'!A49=0," ",'Valuation with Synergies'!A49)</f>
        <v> </v>
      </c>
      <c r="B49" s="10" t="str">
        <f>IF('Valuation with Synergies'!B49=0," ",'Valuation with Synergies'!B49)</f>
        <v> </v>
      </c>
      <c r="C49" s="10" t="str">
        <f>IF('Valuation with Synergies'!C49=0," ",'Valuation with Synergies'!C49)</f>
        <v>Year to Year Growth %</v>
      </c>
      <c r="D49" s="10" t="str">
        <f>IF('Valuation with Synergies'!D49=0," ",'Valuation with Synergies'!D49)</f>
        <v> </v>
      </c>
      <c r="E49" s="10" t="str">
        <f>IF('Valuation with Synergies'!E49=0," ",'Valuation with Synergies'!E49)</f>
        <v> </v>
      </c>
      <c r="F49" s="10" t="str">
        <f>IF('Valuation with Synergies'!F49=0," ",'Valuation with Synergies'!F49)</f>
        <v> </v>
      </c>
      <c r="G49" s="10" t="str">
        <f>IF('Valuation with Synergies'!G49=0," ",'Valuation with Synergies'!G49)</f>
        <v> </v>
      </c>
      <c r="H49" s="10" t="str">
        <f>IF('Valuation with Synergies'!H49=0," ",'Valuation with Synergies'!H49)</f>
        <v> </v>
      </c>
      <c r="I49" s="10" t="str">
        <f>IF('Valuation with Synergies'!I49=0," ",'Valuation with Synergies'!I49)</f>
        <v> </v>
      </c>
      <c r="J49" s="10" t="str">
        <f>IF('Valuation with Synergies'!J49=0," ",'Valuation with Synergies'!J49)</f>
        <v> </v>
      </c>
      <c r="K49" s="10" t="str">
        <f>IF('Valuation with Synergies'!K49=0," ",'Valuation with Synergies'!K49)</f>
        <v> </v>
      </c>
      <c r="L49" s="10" t="str">
        <f>IF('Valuation with Synergies'!L49=0," ",'Valuation with Synergies'!L49)</f>
        <v> </v>
      </c>
      <c r="M49" s="10" t="str">
        <f>IF('Valuation with Synergies'!M49=0," ",'Valuation with Synergies'!M49)</f>
        <v> </v>
      </c>
      <c r="N49" s="10" t="str">
        <f>IF('Valuation with Synergies'!N49=0," ",'Valuation with Synergies'!N49)</f>
        <v> </v>
      </c>
      <c r="O49" s="10" t="str">
        <f>IF('Valuation with Synergies'!O49=0," ",'Valuation with Synergies'!O49)</f>
        <v> </v>
      </c>
      <c r="P49" s="10" t="str">
        <f>IF('Valuation with Synergies'!P49=0," ",'Valuation with Synergies'!P49)</f>
        <v> </v>
      </c>
      <c r="Q49" s="10" t="str">
        <f>IF('Valuation with Synergies'!Q49=0," ",'Valuation with Synergies'!Q49)</f>
        <v> </v>
      </c>
      <c r="R49" s="10" t="str">
        <f>IF('Valuation with Synergies'!R49=0," ",'Valuation with Synergies'!R49)</f>
        <v> </v>
      </c>
      <c r="S49" s="10" t="str">
        <f>IF('Valuation with Synergies'!S49=0," ",'Valuation with Synergies'!S49)</f>
        <v> </v>
      </c>
    </row>
    <row r="50" spans="1:19" ht="12.75" outlineLevel="1">
      <c r="A50" s="10" t="str">
        <f>IF('Valuation with Synergies'!A50=0," ",'Valuation with Synergies'!A50)</f>
        <v> </v>
      </c>
      <c r="B50" s="10" t="str">
        <f>IF('Valuation with Synergies'!B50=0," ",'Valuation with Synergies'!B50)</f>
        <v> </v>
      </c>
      <c r="C50" s="10" t="str">
        <f>IF('Valuation with Synergies'!C50=0," ",'Valuation with Synergies'!C50)</f>
        <v>Extra Cost Slot 2</v>
      </c>
      <c r="D50" s="10" t="str">
        <f>IF('Valuation with Synergies'!D50=0," ",'Valuation with Synergies'!D50)</f>
        <v> </v>
      </c>
      <c r="E50" s="10" t="str">
        <f>IF('Valuation with Synergies'!E50=0," ",'Valuation with Synergies'!E50)</f>
        <v> </v>
      </c>
      <c r="F50" s="10" t="str">
        <f>IF('Valuation with Synergies'!F50=0," ",'Valuation with Synergies'!F50)</f>
        <v> </v>
      </c>
      <c r="G50" s="10" t="str">
        <f>IF('Valuation with Synergies'!G50=0," ",'Valuation with Synergies'!G50)</f>
        <v> </v>
      </c>
      <c r="H50" s="10" t="str">
        <f>IF('Valuation with Synergies'!H50=0," ",'Valuation with Synergies'!H50)</f>
        <v> </v>
      </c>
      <c r="I50" s="10" t="str">
        <f>IF('Valuation with Synergies'!I50=0," ",'Valuation with Synergies'!I50)</f>
        <v> </v>
      </c>
      <c r="J50" s="10" t="str">
        <f>IF('Valuation with Synergies'!J50=0," ",'Valuation with Synergies'!J50)</f>
        <v> </v>
      </c>
      <c r="K50" s="10" t="str">
        <f>IF('Valuation with Synergies'!K50=0," ",'Valuation with Synergies'!K50)</f>
        <v> </v>
      </c>
      <c r="L50" s="10" t="str">
        <f>IF('Valuation with Synergies'!L50=0," ",'Valuation with Synergies'!L50)</f>
        <v> </v>
      </c>
      <c r="M50" s="10" t="str">
        <f>IF('Valuation with Synergies'!M50=0," ",'Valuation with Synergies'!M50)</f>
        <v> </v>
      </c>
      <c r="N50" s="10" t="str">
        <f>IF('Valuation with Synergies'!N50=0," ",'Valuation with Synergies'!N50)</f>
        <v> </v>
      </c>
      <c r="O50" s="10" t="str">
        <f>IF('Valuation with Synergies'!O50=0," ",'Valuation with Synergies'!O50)</f>
        <v> </v>
      </c>
      <c r="P50" s="10" t="str">
        <f>IF('Valuation with Synergies'!P50=0," ",'Valuation with Synergies'!P50)</f>
        <v> </v>
      </c>
      <c r="Q50" s="10" t="str">
        <f>IF('Valuation with Synergies'!Q50=0," ",'Valuation with Synergies'!Q50)</f>
        <v> </v>
      </c>
      <c r="R50" s="10" t="str">
        <f>IF('Valuation with Synergies'!R50=0," ",'Valuation with Synergies'!R50)</f>
        <v> </v>
      </c>
      <c r="S50" s="10" t="str">
        <f>IF('Valuation with Synergies'!S50=0," ",'Valuation with Synergies'!S50)</f>
        <v> </v>
      </c>
    </row>
    <row r="51" spans="1:19" ht="12.75" outlineLevel="1">
      <c r="A51" s="10" t="str">
        <f>IF('Valuation with Synergies'!A51=0," ",'Valuation with Synergies'!A51)</f>
        <v> </v>
      </c>
      <c r="B51" s="10" t="str">
        <f>IF('Valuation with Synergies'!B51=0," ",'Valuation with Synergies'!B51)</f>
        <v> </v>
      </c>
      <c r="C51" s="10" t="str">
        <f>IF('Valuation with Synergies'!C51=0," ",'Valuation with Synergies'!C51)</f>
        <v>Year to Year Growth %</v>
      </c>
      <c r="D51" s="10" t="str">
        <f>IF('Valuation with Synergies'!D51=0," ",'Valuation with Synergies'!D51)</f>
        <v> </v>
      </c>
      <c r="E51" s="10" t="str">
        <f>IF('Valuation with Synergies'!E51=0," ",'Valuation with Synergies'!E51)</f>
        <v> </v>
      </c>
      <c r="F51" s="10" t="str">
        <f>IF('Valuation with Synergies'!F51=0," ",'Valuation with Synergies'!F51)</f>
        <v> </v>
      </c>
      <c r="G51" s="10" t="str">
        <f>IF('Valuation with Synergies'!G51=0," ",'Valuation with Synergies'!G51)</f>
        <v> </v>
      </c>
      <c r="H51" s="10" t="str">
        <f>IF('Valuation with Synergies'!H51=0," ",'Valuation with Synergies'!H51)</f>
        <v> </v>
      </c>
      <c r="I51" s="10" t="str">
        <f>IF('Valuation with Synergies'!I51=0," ",'Valuation with Synergies'!I51)</f>
        <v> </v>
      </c>
      <c r="J51" s="10" t="str">
        <f>IF('Valuation with Synergies'!J51=0," ",'Valuation with Synergies'!J51)</f>
        <v> </v>
      </c>
      <c r="K51" s="10" t="str">
        <f>IF('Valuation with Synergies'!K51=0," ",'Valuation with Synergies'!K51)</f>
        <v> </v>
      </c>
      <c r="L51" s="10" t="str">
        <f>IF('Valuation with Synergies'!L51=0," ",'Valuation with Synergies'!L51)</f>
        <v> </v>
      </c>
      <c r="M51" s="10" t="str">
        <f>IF('Valuation with Synergies'!M51=0," ",'Valuation with Synergies'!M51)</f>
        <v> </v>
      </c>
      <c r="N51" s="10" t="str">
        <f>IF('Valuation with Synergies'!N51=0," ",'Valuation with Synergies'!N51)</f>
        <v> </v>
      </c>
      <c r="O51" s="10" t="str">
        <f>IF('Valuation with Synergies'!O51=0," ",'Valuation with Synergies'!O51)</f>
        <v> </v>
      </c>
      <c r="P51" s="10" t="str">
        <f>IF('Valuation with Synergies'!P51=0," ",'Valuation with Synergies'!P51)</f>
        <v> </v>
      </c>
      <c r="Q51" s="10" t="str">
        <f>IF('Valuation with Synergies'!Q51=0," ",'Valuation with Synergies'!Q51)</f>
        <v> </v>
      </c>
      <c r="R51" s="10" t="str">
        <f>IF('Valuation with Synergies'!R51=0," ",'Valuation with Synergies'!R51)</f>
        <v> </v>
      </c>
      <c r="S51" s="10" t="str">
        <f>IF('Valuation with Synergies'!S51=0," ",'Valuation with Synergies'!S51)</f>
        <v> </v>
      </c>
    </row>
    <row r="52" spans="1:19" ht="12.75" outlineLevel="1">
      <c r="A52" s="10" t="str">
        <f>IF('Valuation with Synergies'!A52=0," ",'Valuation with Synergies'!A52)</f>
        <v> </v>
      </c>
      <c r="B52" s="10" t="str">
        <f>IF('Valuation with Synergies'!B52=0," ",'Valuation with Synergies'!B52)</f>
        <v>(Calc)</v>
      </c>
      <c r="C52" s="10" t="str">
        <f>IF('Valuation with Synergies'!C52=0," ",'Valuation with Synergies'!C52)</f>
        <v>  EBITDA</v>
      </c>
      <c r="D52" s="10">
        <f>IF('Valuation with Synergies'!D52=0," ",'Valuation with Synergies'!D52)</f>
        <v>3570</v>
      </c>
      <c r="E52" s="10">
        <f>IF('Valuation with Synergies'!E52=0," ",'Valuation with Synergies'!E52)</f>
        <v>3805.62</v>
      </c>
      <c r="F52" s="10">
        <f>IF('Valuation with Synergies'!F52=0," ",'Valuation with Synergies'!F52)</f>
        <v>4056.790920000001</v>
      </c>
      <c r="G52" s="10">
        <f>IF('Valuation with Synergies'!G52=0," ",'Valuation with Synergies'!G52)</f>
        <v>4324.539120720001</v>
      </c>
      <c r="H52" s="10">
        <f>IF('Valuation with Synergies'!H52=0," ",'Valuation with Synergies'!H52)</f>
        <v>4609.95870268752</v>
      </c>
      <c r="I52" s="10">
        <f>IF('Valuation with Synergies'!I52=0," ",'Valuation with Synergies'!I52)</f>
        <v>4914.215977064897</v>
      </c>
      <c r="J52" s="10">
        <f>IF('Valuation with Synergies'!J52=0," ",'Valuation with Synergies'!J52)</f>
        <v>5238.5542315511775</v>
      </c>
      <c r="K52" s="10">
        <f>IF('Valuation with Synergies'!K52=0," ",'Valuation with Synergies'!K52)</f>
        <v>5584.298810833563</v>
      </c>
      <c r="L52" s="10">
        <f>IF('Valuation with Synergies'!L52=0," ",'Valuation with Synergies'!L52)</f>
        <v>5952.862532348571</v>
      </c>
      <c r="M52" s="10">
        <f>IF('Valuation with Synergies'!M52=0," ",'Valuation with Synergies'!M52)</f>
        <v>6345.751459483582</v>
      </c>
      <c r="N52" s="10">
        <f>IF('Valuation with Synergies'!N52=0," ",'Valuation with Synergies'!N52)</f>
        <v>6764.571055809504</v>
      </c>
      <c r="O52" s="10">
        <f>IF('Valuation with Synergies'!O52=0," ",'Valuation with Synergies'!O52)</f>
        <v>7211.032745492928</v>
      </c>
      <c r="P52" s="10" t="str">
        <f>IF('Valuation with Synergies'!P52=0," ",'Valuation with Synergies'!P52)</f>
        <v> </v>
      </c>
      <c r="Q52" s="10" t="str">
        <f>IF('Valuation with Synergies'!Q52=0," ",'Valuation with Synergies'!Q52)</f>
        <v> </v>
      </c>
      <c r="R52" s="10" t="str">
        <f>IF('Valuation with Synergies'!R52=0," ",'Valuation with Synergies'!R52)</f>
        <v> </v>
      </c>
      <c r="S52" s="10" t="str">
        <f>IF('Valuation with Synergies'!S52=0," ",'Valuation with Synergies'!S52)</f>
        <v> </v>
      </c>
    </row>
    <row r="53" spans="1:19" ht="12.75" outlineLevel="2">
      <c r="A53" s="10" t="str">
        <f>IF('Valuation with Synergies'!A53=0," ",'Valuation with Synergies'!A53)</f>
        <v> </v>
      </c>
      <c r="B53" s="10" t="str">
        <f>IF('Valuation with Synergies'!B53=0," ",'Valuation with Synergies'!B53)</f>
        <v> </v>
      </c>
      <c r="C53" s="10" t="str">
        <f>IF('Valuation with Synergies'!C53=0," ",'Valuation with Synergies'!C53)</f>
        <v>Resulting as % of sales</v>
      </c>
      <c r="D53" s="10">
        <f>IF('Valuation with Synergies'!D53=0," ",'Valuation with Synergies'!D53)</f>
        <v>0.13541706179114668</v>
      </c>
      <c r="E53" s="10">
        <f>IF('Valuation with Synergies'!E53=0," ",'Valuation with Synergies'!E53)</f>
        <v>0.13541706179114668</v>
      </c>
      <c r="F53" s="10">
        <f>IF('Valuation with Synergies'!F53=0," ",'Valuation with Synergies'!F53)</f>
        <v>0.13541706179114668</v>
      </c>
      <c r="G53" s="10">
        <f>IF('Valuation with Synergies'!G53=0," ",'Valuation with Synergies'!G53)</f>
        <v>0.13541706179114668</v>
      </c>
      <c r="H53" s="10">
        <f>IF('Valuation with Synergies'!H53=0," ",'Valuation with Synergies'!H53)</f>
        <v>0.13541706179114665</v>
      </c>
      <c r="I53" s="10">
        <f>IF('Valuation with Synergies'!I53=0," ",'Valuation with Synergies'!I53)</f>
        <v>0.13541706179114665</v>
      </c>
      <c r="J53" s="10">
        <f>IF('Valuation with Synergies'!J53=0," ",'Valuation with Synergies'!J53)</f>
        <v>0.13541706179114657</v>
      </c>
      <c r="K53" s="10">
        <f>IF('Valuation with Synergies'!K53=0," ",'Valuation with Synergies'!K53)</f>
        <v>0.13541706179114676</v>
      </c>
      <c r="L53" s="10">
        <f>IF('Valuation with Synergies'!L53=0," ",'Valuation with Synergies'!L53)</f>
        <v>0.1354170617911466</v>
      </c>
      <c r="M53" s="10">
        <f>IF('Valuation with Synergies'!M53=0," ",'Valuation with Synergies'!M53)</f>
        <v>0.13541706179114668</v>
      </c>
      <c r="N53" s="10">
        <f>IF('Valuation with Synergies'!N53=0," ",'Valuation with Synergies'!N53)</f>
        <v>0.1354170617911468</v>
      </c>
      <c r="O53" s="10">
        <f>IF('Valuation with Synergies'!O53=0," ",'Valuation with Synergies'!O53)</f>
        <v>0.13541706179114674</v>
      </c>
      <c r="P53" s="10" t="str">
        <f>IF('Valuation with Synergies'!P53=0," ",'Valuation with Synergies'!P53)</f>
        <v> </v>
      </c>
      <c r="Q53" s="10" t="str">
        <f>IF('Valuation with Synergies'!Q53=0," ",'Valuation with Synergies'!Q53)</f>
        <v> </v>
      </c>
      <c r="R53" s="10" t="str">
        <f>IF('Valuation with Synergies'!R53=0," ",'Valuation with Synergies'!R53)</f>
        <v> </v>
      </c>
      <c r="S53" s="10" t="str">
        <f>IF('Valuation with Synergies'!S53=0," ",'Valuation with Synergies'!S53)</f>
        <v> </v>
      </c>
    </row>
    <row r="54" spans="1:19" ht="12.75" outlineLevel="1">
      <c r="A54" s="10" t="str">
        <f>IF('Valuation with Synergies'!A54=0," ",'Valuation with Synergies'!A54)</f>
        <v> </v>
      </c>
      <c r="B54" s="10" t="str">
        <f>IF('Valuation with Synergies'!B54=0," ",'Valuation with Synergies'!B54)</f>
        <v> </v>
      </c>
      <c r="C54" s="10" t="str">
        <f>IF('Valuation with Synergies'!C54=0," ",'Valuation with Synergies'!C54)</f>
        <v>Depreciation</v>
      </c>
      <c r="D54" s="10">
        <f>IF('Valuation with Synergies'!D54=0," ",'Valuation with Synergies'!D54)</f>
        <v>1870</v>
      </c>
      <c r="E54" s="10">
        <f>IF('Valuation with Synergies'!E54=0," ",'Valuation with Synergies'!E54)</f>
        <v>1993.42</v>
      </c>
      <c r="F54" s="10">
        <f>IF('Valuation with Synergies'!F54=0," ",'Valuation with Synergies'!F54)</f>
        <v>2124.98572</v>
      </c>
      <c r="G54" s="10">
        <f>IF('Valuation with Synergies'!G54=0," ",'Valuation with Synergies'!G54)</f>
        <v>2265.23477752</v>
      </c>
      <c r="H54" s="10">
        <f>IF('Valuation with Synergies'!H54=0," ",'Valuation with Synergies'!H54)</f>
        <v>2414.740272836321</v>
      </c>
      <c r="I54" s="10">
        <f>IF('Valuation with Synergies'!I54=0," ",'Valuation with Synergies'!I54)</f>
        <v>2574.1131308435183</v>
      </c>
      <c r="J54" s="10">
        <f>IF('Valuation with Synergies'!J54=0," ",'Valuation with Synergies'!J54)</f>
        <v>2744.0045974791906</v>
      </c>
      <c r="K54" s="10">
        <f>IF('Valuation with Synergies'!K54=0," ",'Valuation with Synergies'!K54)</f>
        <v>2925.108900912817</v>
      </c>
      <c r="L54" s="10">
        <f>IF('Valuation with Synergies'!L54=0," ",'Valuation with Synergies'!L54)</f>
        <v>3118.1660883730633</v>
      </c>
      <c r="M54" s="10">
        <f>IF('Valuation with Synergies'!M54=0," ",'Valuation with Synergies'!M54)</f>
        <v>3323.965050205686</v>
      </c>
      <c r="N54" s="10">
        <f>IF('Valuation with Synergies'!N54=0," ",'Valuation with Synergies'!N54)</f>
        <v>3543.3467435192615</v>
      </c>
      <c r="O54" s="10">
        <f>IF('Valuation with Synergies'!O54=0," ",'Valuation with Synergies'!O54)</f>
        <v>3777.2076285915323</v>
      </c>
      <c r="P54" s="10" t="str">
        <f>IF('Valuation with Synergies'!P54=0," ",'Valuation with Synergies'!P54)</f>
        <v> </v>
      </c>
      <c r="Q54" s="10" t="str">
        <f>IF('Valuation with Synergies'!Q54=0," ",'Valuation with Synergies'!Q54)</f>
        <v> </v>
      </c>
      <c r="R54" s="10" t="str">
        <f>IF('Valuation with Synergies'!R54=0," ",'Valuation with Synergies'!R54)</f>
        <v> </v>
      </c>
      <c r="S54" s="10" t="str">
        <f>IF('Valuation with Synergies'!S54=0," ",'Valuation with Synergies'!S54)</f>
        <v> </v>
      </c>
    </row>
    <row r="55" spans="1:19" ht="12.75" outlineLevel="2">
      <c r="A55" s="10" t="str">
        <f>IF('Valuation with Synergies'!A55=0," ",'Valuation with Synergies'!A55)</f>
        <v> </v>
      </c>
      <c r="B55" s="10" t="str">
        <f>IF('Valuation with Synergies'!B55=0," ",'Valuation with Synergies'!B55)</f>
        <v> </v>
      </c>
      <c r="C55" s="10" t="str">
        <f>IF('Valuation with Synergies'!C55=0," ",'Valuation with Synergies'!C55)</f>
        <v>Year to Year Growth %</v>
      </c>
      <c r="D55" s="10" t="str">
        <f>IF('Valuation with Synergies'!D55=0," ",'Valuation with Synergies'!D55)</f>
        <v> </v>
      </c>
      <c r="E55" s="10" t="str">
        <f>IF('Valuation with Synergies'!E55=0," ",'Valuation with Synergies'!E55)</f>
        <v> </v>
      </c>
      <c r="F55" s="10" t="str">
        <f>IF('Valuation with Synergies'!F55=0," ",'Valuation with Synergies'!F55)</f>
        <v> </v>
      </c>
      <c r="G55" s="10" t="str">
        <f>IF('Valuation with Synergies'!G55=0," ",'Valuation with Synergies'!G55)</f>
        <v> </v>
      </c>
      <c r="H55" s="10" t="str">
        <f>IF('Valuation with Synergies'!H55=0," ",'Valuation with Synergies'!H55)</f>
        <v> </v>
      </c>
      <c r="I55" s="10" t="str">
        <f>IF('Valuation with Synergies'!I55=0," ",'Valuation with Synergies'!I55)</f>
        <v> </v>
      </c>
      <c r="J55" s="10" t="str">
        <f>IF('Valuation with Synergies'!J55=0," ",'Valuation with Synergies'!J55)</f>
        <v> </v>
      </c>
      <c r="K55" s="10" t="str">
        <f>IF('Valuation with Synergies'!K55=0," ",'Valuation with Synergies'!K55)</f>
        <v> </v>
      </c>
      <c r="L55" s="10" t="str">
        <f>IF('Valuation with Synergies'!L55=0," ",'Valuation with Synergies'!L55)</f>
        <v> </v>
      </c>
      <c r="M55" s="10" t="str">
        <f>IF('Valuation with Synergies'!M55=0," ",'Valuation with Synergies'!M55)</f>
        <v> </v>
      </c>
      <c r="N55" s="10" t="str">
        <f>IF('Valuation with Synergies'!N55=0," ",'Valuation with Synergies'!N55)</f>
        <v> </v>
      </c>
      <c r="O55" s="10" t="str">
        <f>IF('Valuation with Synergies'!O55=0," ",'Valuation with Synergies'!O55)</f>
        <v> </v>
      </c>
      <c r="P55" s="10" t="str">
        <f>IF('Valuation with Synergies'!P55=0," ",'Valuation with Synergies'!P55)</f>
        <v> </v>
      </c>
      <c r="Q55" s="10" t="str">
        <f>IF('Valuation with Synergies'!Q55=0," ",'Valuation with Synergies'!Q55)</f>
        <v> </v>
      </c>
      <c r="R55" s="10" t="str">
        <f>IF('Valuation with Synergies'!R55=0," ",'Valuation with Synergies'!R55)</f>
        <v> </v>
      </c>
      <c r="S55" s="10" t="str">
        <f>IF('Valuation with Synergies'!S55=0," ",'Valuation with Synergies'!S55)</f>
        <v> </v>
      </c>
    </row>
    <row r="56" spans="1:19" ht="12.75" outlineLevel="2">
      <c r="A56" s="10" t="str">
        <f>IF('Valuation with Synergies'!A56=0," ",'Valuation with Synergies'!A56)</f>
        <v> </v>
      </c>
      <c r="B56" s="10" t="str">
        <f>IF('Valuation with Synergies'!B56=0," ",'Valuation with Synergies'!B56)</f>
        <v> </v>
      </c>
      <c r="C56" s="10" t="str">
        <f>IF('Valuation with Synergies'!C56=0," ",'Valuation with Synergies'!C56)</f>
        <v>Amortization </v>
      </c>
      <c r="D56" s="10" t="str">
        <f>IF('Valuation with Synergies'!D56=0," ",'Valuation with Synergies'!D56)</f>
        <v> </v>
      </c>
      <c r="E56" s="10" t="str">
        <f>IF('Valuation with Synergies'!E56=0," ",'Valuation with Synergies'!E56)</f>
        <v> </v>
      </c>
      <c r="F56" s="10" t="str">
        <f>IF('Valuation with Synergies'!F56=0," ",'Valuation with Synergies'!F56)</f>
        <v> </v>
      </c>
      <c r="G56" s="10" t="str">
        <f>IF('Valuation with Synergies'!G56=0," ",'Valuation with Synergies'!G56)</f>
        <v> </v>
      </c>
      <c r="H56" s="10" t="str">
        <f>IF('Valuation with Synergies'!H56=0," ",'Valuation with Synergies'!H56)</f>
        <v> </v>
      </c>
      <c r="I56" s="10" t="str">
        <f>IF('Valuation with Synergies'!I56=0," ",'Valuation with Synergies'!I56)</f>
        <v> </v>
      </c>
      <c r="J56" s="10" t="str">
        <f>IF('Valuation with Synergies'!J56=0," ",'Valuation with Synergies'!J56)</f>
        <v> </v>
      </c>
      <c r="K56" s="10" t="str">
        <f>IF('Valuation with Synergies'!K56=0," ",'Valuation with Synergies'!K56)</f>
        <v> </v>
      </c>
      <c r="L56" s="10" t="str">
        <f>IF('Valuation with Synergies'!L56=0," ",'Valuation with Synergies'!L56)</f>
        <v> </v>
      </c>
      <c r="M56" s="10" t="str">
        <f>IF('Valuation with Synergies'!M56=0," ",'Valuation with Synergies'!M56)</f>
        <v> </v>
      </c>
      <c r="N56" s="10" t="str">
        <f>IF('Valuation with Synergies'!N56=0," ",'Valuation with Synergies'!N56)</f>
        <v> </v>
      </c>
      <c r="O56" s="10" t="str">
        <f>IF('Valuation with Synergies'!O56=0," ",'Valuation with Synergies'!O56)</f>
        <v> </v>
      </c>
      <c r="P56" s="10" t="str">
        <f>IF('Valuation with Synergies'!P56=0," ",'Valuation with Synergies'!P56)</f>
        <v> </v>
      </c>
      <c r="Q56" s="10" t="str">
        <f>IF('Valuation with Synergies'!Q56=0," ",'Valuation with Synergies'!Q56)</f>
        <v> </v>
      </c>
      <c r="R56" s="10" t="str">
        <f>IF('Valuation with Synergies'!R56=0," ",'Valuation with Synergies'!R56)</f>
        <v> </v>
      </c>
      <c r="S56" s="10" t="str">
        <f>IF('Valuation with Synergies'!S56=0," ",'Valuation with Synergies'!S56)</f>
        <v> </v>
      </c>
    </row>
    <row r="57" spans="1:19" ht="12.75" outlineLevel="2">
      <c r="A57" s="10" t="str">
        <f>IF('Valuation with Synergies'!A57=0," ",'Valuation with Synergies'!A57)</f>
        <v> </v>
      </c>
      <c r="B57" s="10" t="str">
        <f>IF('Valuation with Synergies'!B57=0," ",'Valuation with Synergies'!B57)</f>
        <v> </v>
      </c>
      <c r="C57" s="10" t="str">
        <f>IF('Valuation with Synergies'!C57=0," ",'Valuation with Synergies'!C57)</f>
        <v>Year to Year Growth %</v>
      </c>
      <c r="D57" s="10" t="str">
        <f>IF('Valuation with Synergies'!D57=0," ",'Valuation with Synergies'!D57)</f>
        <v> </v>
      </c>
      <c r="E57" s="10" t="str">
        <f>IF('Valuation with Synergies'!E57=0," ",'Valuation with Synergies'!E57)</f>
        <v> </v>
      </c>
      <c r="F57" s="10" t="str">
        <f>IF('Valuation with Synergies'!F57=0," ",'Valuation with Synergies'!F57)</f>
        <v> </v>
      </c>
      <c r="G57" s="10" t="str">
        <f>IF('Valuation with Synergies'!G57=0," ",'Valuation with Synergies'!G57)</f>
        <v> </v>
      </c>
      <c r="H57" s="10" t="str">
        <f>IF('Valuation with Synergies'!H57=0," ",'Valuation with Synergies'!H57)</f>
        <v> </v>
      </c>
      <c r="I57" s="10" t="str">
        <f>IF('Valuation with Synergies'!I57=0," ",'Valuation with Synergies'!I57)</f>
        <v> </v>
      </c>
      <c r="J57" s="10" t="str">
        <f>IF('Valuation with Synergies'!J57=0," ",'Valuation with Synergies'!J57)</f>
        <v> </v>
      </c>
      <c r="K57" s="10" t="str">
        <f>IF('Valuation with Synergies'!K57=0," ",'Valuation with Synergies'!K57)</f>
        <v> </v>
      </c>
      <c r="L57" s="10" t="str">
        <f>IF('Valuation with Synergies'!L57=0," ",'Valuation with Synergies'!L57)</f>
        <v> </v>
      </c>
      <c r="M57" s="10" t="str">
        <f>IF('Valuation with Synergies'!M57=0," ",'Valuation with Synergies'!M57)</f>
        <v> </v>
      </c>
      <c r="N57" s="10" t="str">
        <f>IF('Valuation with Synergies'!N57=0," ",'Valuation with Synergies'!N57)</f>
        <v> </v>
      </c>
      <c r="O57" s="10" t="str">
        <f>IF('Valuation with Synergies'!O57=0," ",'Valuation with Synergies'!O57)</f>
        <v> </v>
      </c>
      <c r="P57" s="10" t="str">
        <f>IF('Valuation with Synergies'!P57=0," ",'Valuation with Synergies'!P57)</f>
        <v> </v>
      </c>
      <c r="Q57" s="10" t="str">
        <f>IF('Valuation with Synergies'!Q57=0," ",'Valuation with Synergies'!Q57)</f>
        <v> </v>
      </c>
      <c r="R57" s="10" t="str">
        <f>IF('Valuation with Synergies'!R57=0," ",'Valuation with Synergies'!R57)</f>
        <v> </v>
      </c>
      <c r="S57" s="10" t="str">
        <f>IF('Valuation with Synergies'!S57=0," ",'Valuation with Synergies'!S57)</f>
        <v> </v>
      </c>
    </row>
    <row r="58" spans="1:19" ht="12.75" outlineLevel="1">
      <c r="A58" s="10" t="str">
        <f>IF('Valuation with Synergies'!A58=0," ",'Valuation with Synergies'!A58)</f>
        <v> </v>
      </c>
      <c r="B58" s="10" t="str">
        <f>IF('Valuation with Synergies'!B58=0," ",'Valuation with Synergies'!B58)</f>
        <v>(Calc)</v>
      </c>
      <c r="C58" s="10" t="str">
        <f>IF('Valuation with Synergies'!C58=0," ",'Valuation with Synergies'!C58)</f>
        <v>  EBIT </v>
      </c>
      <c r="D58" s="10">
        <f>IF('Valuation with Synergies'!D58=0," ",'Valuation with Synergies'!D58)</f>
        <v>1700</v>
      </c>
      <c r="E58" s="10">
        <f>IF('Valuation with Synergies'!E58=0," ",'Valuation with Synergies'!E58)</f>
        <v>1812.1999999999998</v>
      </c>
      <c r="F58" s="10">
        <f>IF('Valuation with Synergies'!F58=0," ",'Valuation with Synergies'!F58)</f>
        <v>1931.8052000000007</v>
      </c>
      <c r="G58" s="10">
        <f>IF('Valuation with Synergies'!G58=0," ",'Valuation with Synergies'!G58)</f>
        <v>2059.304343200001</v>
      </c>
      <c r="H58" s="10">
        <f>IF('Valuation with Synergies'!H58=0," ",'Valuation with Synergies'!H58)</f>
        <v>2195.218429851199</v>
      </c>
      <c r="I58" s="10">
        <f>IF('Valuation with Synergies'!I58=0," ",'Valuation with Synergies'!I58)</f>
        <v>2340.1028462213785</v>
      </c>
      <c r="J58" s="10">
        <f>IF('Valuation with Synergies'!J58=0," ",'Valuation with Synergies'!J58)</f>
        <v>2494.549634071987</v>
      </c>
      <c r="K58" s="10">
        <f>IF('Valuation with Synergies'!K58=0," ",'Valuation with Synergies'!K58)</f>
        <v>2659.1899099207462</v>
      </c>
      <c r="L58" s="10">
        <f>IF('Valuation with Synergies'!L58=0," ",'Valuation with Synergies'!L58)</f>
        <v>2834.696443975508</v>
      </c>
      <c r="M58" s="10">
        <f>IF('Valuation with Synergies'!M58=0," ",'Valuation with Synergies'!M58)</f>
        <v>3021.786409277896</v>
      </c>
      <c r="N58" s="10">
        <f>IF('Valuation with Synergies'!N58=0," ",'Valuation with Synergies'!N58)</f>
        <v>3221.224312290243</v>
      </c>
      <c r="O58" s="10">
        <f>IF('Valuation with Synergies'!O58=0," ",'Valuation with Synergies'!O58)</f>
        <v>3433.825116901396</v>
      </c>
      <c r="P58" s="10" t="str">
        <f>IF('Valuation with Synergies'!P58=0," ",'Valuation with Synergies'!P58)</f>
        <v> </v>
      </c>
      <c r="Q58" s="10" t="str">
        <f>IF('Valuation with Synergies'!Q58=0," ",'Valuation with Synergies'!Q58)</f>
        <v> </v>
      </c>
      <c r="R58" s="10" t="str">
        <f>IF('Valuation with Synergies'!R58=0," ",'Valuation with Synergies'!R58)</f>
        <v> </v>
      </c>
      <c r="S58" s="10" t="str">
        <f>IF('Valuation with Synergies'!S58=0," ",'Valuation with Synergies'!S58)</f>
        <v> </v>
      </c>
    </row>
    <row r="59" spans="1:19" ht="12.75" outlineLevel="2">
      <c r="A59" s="10" t="str">
        <f>IF('Valuation with Synergies'!A59=0," ",'Valuation with Synergies'!A59)</f>
        <v> </v>
      </c>
      <c r="B59" s="10" t="str">
        <f>IF('Valuation with Synergies'!B59=0," ",'Valuation with Synergies'!B59)</f>
        <v> </v>
      </c>
      <c r="C59" s="10" t="str">
        <f>IF('Valuation with Synergies'!C59=0," ",'Valuation with Synergies'!C59)</f>
        <v>Resulting as % of sales</v>
      </c>
      <c r="D59" s="10">
        <f>IF('Valuation with Synergies'!D59=0," ",'Valuation with Synergies'!D59)</f>
        <v>0.06448431513864128</v>
      </c>
      <c r="E59" s="10">
        <f>IF('Valuation with Synergies'!E59=0," ",'Valuation with Synergies'!E59)</f>
        <v>0.06448431513864127</v>
      </c>
      <c r="F59" s="10">
        <f>IF('Valuation with Synergies'!F59=0," ",'Valuation with Synergies'!F59)</f>
        <v>0.0644843151386413</v>
      </c>
      <c r="G59" s="10">
        <f>IF('Valuation with Synergies'!G59=0," ",'Valuation with Synergies'!G59)</f>
        <v>0.0644843151386413</v>
      </c>
      <c r="H59" s="10">
        <f>IF('Valuation with Synergies'!H59=0," ",'Valuation with Synergies'!H59)</f>
        <v>0.06448431513864122</v>
      </c>
      <c r="I59" s="10">
        <f>IF('Valuation with Synergies'!I59=0," ",'Valuation with Synergies'!I59)</f>
        <v>0.06448431513864124</v>
      </c>
      <c r="J59" s="10">
        <f>IF('Valuation with Synergies'!J59=0," ",'Valuation with Synergies'!J59)</f>
        <v>0.06448431513864117</v>
      </c>
      <c r="K59" s="10">
        <f>IF('Valuation with Synergies'!K59=0," ",'Valuation with Synergies'!K59)</f>
        <v>0.06448431513864136</v>
      </c>
      <c r="L59" s="10">
        <f>IF('Valuation with Synergies'!L59=0," ",'Valuation with Synergies'!L59)</f>
        <v>0.06448431513864118</v>
      </c>
      <c r="M59" s="10">
        <f>IF('Valuation with Synergies'!M59=0," ",'Valuation with Synergies'!M59)</f>
        <v>0.06448431513864127</v>
      </c>
      <c r="N59" s="10">
        <f>IF('Valuation with Synergies'!N59=0," ",'Valuation with Synergies'!N59)</f>
        <v>0.06448431513864138</v>
      </c>
      <c r="O59" s="10">
        <f>IF('Valuation with Synergies'!O59=0," ",'Valuation with Synergies'!O59)</f>
        <v>0.06448431513864133</v>
      </c>
      <c r="P59" s="10" t="str">
        <f>IF('Valuation with Synergies'!P59=0," ",'Valuation with Synergies'!P59)</f>
        <v> </v>
      </c>
      <c r="Q59" s="10" t="str">
        <f>IF('Valuation with Synergies'!Q59=0," ",'Valuation with Synergies'!Q59)</f>
        <v> </v>
      </c>
      <c r="R59" s="10" t="str">
        <f>IF('Valuation with Synergies'!R59=0," ",'Valuation with Synergies'!R59)</f>
        <v> </v>
      </c>
      <c r="S59" s="10" t="str">
        <f>IF('Valuation with Synergies'!S59=0," ",'Valuation with Synergies'!S59)</f>
        <v> </v>
      </c>
    </row>
    <row r="60" spans="1:19" ht="12.75" outlineLevel="1">
      <c r="A60" s="10" t="str">
        <f>IF('Valuation with Synergies'!A60=0," ",'Valuation with Synergies'!A60)</f>
        <v> </v>
      </c>
      <c r="B60" s="10" t="str">
        <f>IF('Valuation with Synergies'!B60=0," ",'Valuation with Synergies'!B60)</f>
        <v> </v>
      </c>
      <c r="C60" s="10" t="str">
        <f>IF('Valuation with Synergies'!C60=0," ",'Valuation with Synergies'!C60)</f>
        <v>Interest</v>
      </c>
      <c r="D60" s="10">
        <f>IF('Valuation with Synergies'!D60=0," ",'Valuation with Synergies'!D60)</f>
        <v>929</v>
      </c>
      <c r="E60" s="10">
        <f>IF('Valuation with Synergies'!E60=0," ",'Valuation with Synergies'!E60)</f>
        <v>990.3140000000001</v>
      </c>
      <c r="F60" s="10">
        <f>IF('Valuation with Synergies'!F60=0," ",'Valuation with Synergies'!F60)</f>
        <v>1055.6747240000002</v>
      </c>
      <c r="G60" s="10">
        <f>IF('Valuation with Synergies'!G60=0," ",'Valuation with Synergies'!G60)</f>
        <v>1125.3492557840002</v>
      </c>
      <c r="H60" s="10">
        <f>IF('Valuation with Synergies'!H60=0," ",'Valuation with Synergies'!H60)</f>
        <v>1199.6223066657444</v>
      </c>
      <c r="I60" s="10">
        <f>IF('Valuation with Synergies'!I60=0," ",'Valuation with Synergies'!I60)</f>
        <v>1278.7973789056837</v>
      </c>
      <c r="J60" s="10">
        <f>IF('Valuation with Synergies'!J60=0," ",'Valuation with Synergies'!J60)</f>
        <v>1363.198005913459</v>
      </c>
      <c r="K60" s="10">
        <f>IF('Valuation with Synergies'!K60=0," ",'Valuation with Synergies'!K60)</f>
        <v>1453.169074303747</v>
      </c>
      <c r="L60" s="10">
        <f>IF('Valuation with Synergies'!L60=0," ",'Valuation with Synergies'!L60)</f>
        <v>1549.0782332077947</v>
      </c>
      <c r="M60" s="10">
        <f>IF('Valuation with Synergies'!M60=0," ",'Valuation with Synergies'!M60)</f>
        <v>1651.3173965995093</v>
      </c>
      <c r="N60" s="10">
        <f>IF('Valuation with Synergies'!N60=0," ",'Valuation with Synergies'!N60)</f>
        <v>1760.304344775077</v>
      </c>
      <c r="O60" s="10">
        <f>IF('Valuation with Synergies'!O60=0," ",'Valuation with Synergies'!O60)</f>
        <v>1876.4844315302319</v>
      </c>
      <c r="P60" s="10" t="str">
        <f>IF('Valuation with Synergies'!P60=0," ",'Valuation with Synergies'!P60)</f>
        <v> </v>
      </c>
      <c r="Q60" s="10" t="str">
        <f>IF('Valuation with Synergies'!Q60=0," ",'Valuation with Synergies'!Q60)</f>
        <v> </v>
      </c>
      <c r="R60" s="10" t="str">
        <f>IF('Valuation with Synergies'!R60=0," ",'Valuation with Synergies'!R60)</f>
        <v> </v>
      </c>
      <c r="S60" s="10" t="str">
        <f>IF('Valuation with Synergies'!S60=0," ",'Valuation with Synergies'!S60)</f>
        <v> </v>
      </c>
    </row>
    <row r="61" spans="1:19" ht="12.75" outlineLevel="2">
      <c r="A61" s="10" t="str">
        <f>IF('Valuation with Synergies'!A61=0," ",'Valuation with Synergies'!A61)</f>
        <v> </v>
      </c>
      <c r="B61" s="10" t="str">
        <f>IF('Valuation with Synergies'!B61=0," ",'Valuation with Synergies'!B61)</f>
        <v> </v>
      </c>
      <c r="C61" s="10" t="str">
        <f>IF('Valuation with Synergies'!C61=0," ",'Valuation with Synergies'!C61)</f>
        <v>Year to Year Growth %</v>
      </c>
      <c r="D61" s="10" t="str">
        <f>IF('Valuation with Synergies'!D61=0," ",'Valuation with Synergies'!D61)</f>
        <v> </v>
      </c>
      <c r="E61" s="10" t="str">
        <f>IF('Valuation with Synergies'!E61=0," ",'Valuation with Synergies'!E61)</f>
        <v> </v>
      </c>
      <c r="F61" s="10" t="str">
        <f>IF('Valuation with Synergies'!F61=0," ",'Valuation with Synergies'!F61)</f>
        <v> </v>
      </c>
      <c r="G61" s="10" t="str">
        <f>IF('Valuation with Synergies'!G61=0," ",'Valuation with Synergies'!G61)</f>
        <v> </v>
      </c>
      <c r="H61" s="10" t="str">
        <f>IF('Valuation with Synergies'!H61=0," ",'Valuation with Synergies'!H61)</f>
        <v> </v>
      </c>
      <c r="I61" s="10" t="str">
        <f>IF('Valuation with Synergies'!I61=0," ",'Valuation with Synergies'!I61)</f>
        <v> </v>
      </c>
      <c r="J61" s="10" t="str">
        <f>IF('Valuation with Synergies'!J61=0," ",'Valuation with Synergies'!J61)</f>
        <v> </v>
      </c>
      <c r="K61" s="10" t="str">
        <f>IF('Valuation with Synergies'!K61=0," ",'Valuation with Synergies'!K61)</f>
        <v> </v>
      </c>
      <c r="L61" s="10" t="str">
        <f>IF('Valuation with Synergies'!L61=0," ",'Valuation with Synergies'!L61)</f>
        <v> </v>
      </c>
      <c r="M61" s="10" t="str">
        <f>IF('Valuation with Synergies'!M61=0," ",'Valuation with Synergies'!M61)</f>
        <v> </v>
      </c>
      <c r="N61" s="10" t="str">
        <f>IF('Valuation with Synergies'!N61=0," ",'Valuation with Synergies'!N61)</f>
        <v> </v>
      </c>
      <c r="O61" s="10" t="str">
        <f>IF('Valuation with Synergies'!O61=0," ",'Valuation with Synergies'!O61)</f>
        <v> </v>
      </c>
      <c r="P61" s="10" t="str">
        <f>IF('Valuation with Synergies'!P61=0," ",'Valuation with Synergies'!P61)</f>
        <v> </v>
      </c>
      <c r="Q61" s="10" t="str">
        <f>IF('Valuation with Synergies'!Q61=0," ",'Valuation with Synergies'!Q61)</f>
        <v> </v>
      </c>
      <c r="R61" s="10" t="str">
        <f>IF('Valuation with Synergies'!R61=0," ",'Valuation with Synergies'!R61)</f>
        <v> </v>
      </c>
      <c r="S61" s="10" t="str">
        <f>IF('Valuation with Synergies'!S61=0," ",'Valuation with Synergies'!S61)</f>
        <v> </v>
      </c>
    </row>
    <row r="62" spans="1:19" ht="12.75" outlineLevel="1">
      <c r="A62" s="10" t="str">
        <f>IF('Valuation with Synergies'!A62=0," ",'Valuation with Synergies'!A62)</f>
        <v> </v>
      </c>
      <c r="B62" s="10" t="str">
        <f>IF('Valuation with Synergies'!B62=0," ",'Valuation with Synergies'!B62)</f>
        <v> </v>
      </c>
      <c r="C62" s="10" t="str">
        <f>IF('Valuation with Synergies'!C62=0," ",'Valuation with Synergies'!C62)</f>
        <v>Non-recurring cost (tax deductible)</v>
      </c>
      <c r="D62" s="10" t="str">
        <f>IF('Valuation with Synergies'!D62=0," ",'Valuation with Synergies'!D62)</f>
        <v> </v>
      </c>
      <c r="E62" s="10" t="str">
        <f>IF('Valuation with Synergies'!E62=0," ",'Valuation with Synergies'!E62)</f>
        <v> </v>
      </c>
      <c r="F62" s="10" t="str">
        <f>IF('Valuation with Synergies'!F62=0," ",'Valuation with Synergies'!F62)</f>
        <v> </v>
      </c>
      <c r="G62" s="10" t="str">
        <f>IF('Valuation with Synergies'!G62=0," ",'Valuation with Synergies'!G62)</f>
        <v> </v>
      </c>
      <c r="H62" s="10" t="str">
        <f>IF('Valuation with Synergies'!H62=0," ",'Valuation with Synergies'!H62)</f>
        <v> </v>
      </c>
      <c r="I62" s="10" t="str">
        <f>IF('Valuation with Synergies'!I62=0," ",'Valuation with Synergies'!I62)</f>
        <v> </v>
      </c>
      <c r="J62" s="10" t="str">
        <f>IF('Valuation with Synergies'!J62=0," ",'Valuation with Synergies'!J62)</f>
        <v> </v>
      </c>
      <c r="K62" s="10" t="str">
        <f>IF('Valuation with Synergies'!K62=0," ",'Valuation with Synergies'!K62)</f>
        <v> </v>
      </c>
      <c r="L62" s="10" t="str">
        <f>IF('Valuation with Synergies'!L62=0," ",'Valuation with Synergies'!L62)</f>
        <v> </v>
      </c>
      <c r="M62" s="10" t="str">
        <f>IF('Valuation with Synergies'!M62=0," ",'Valuation with Synergies'!M62)</f>
        <v> </v>
      </c>
      <c r="N62" s="10" t="str">
        <f>IF('Valuation with Synergies'!N62=0," ",'Valuation with Synergies'!N62)</f>
        <v> </v>
      </c>
      <c r="O62" s="10" t="str">
        <f>IF('Valuation with Synergies'!O62=0," ",'Valuation with Synergies'!O62)</f>
        <v> </v>
      </c>
      <c r="P62" s="10" t="str">
        <f>IF('Valuation with Synergies'!P62=0," ",'Valuation with Synergies'!P62)</f>
        <v> </v>
      </c>
      <c r="Q62" s="10" t="str">
        <f>IF('Valuation with Synergies'!Q62=0," ",'Valuation with Synergies'!Q62)</f>
        <v> </v>
      </c>
      <c r="R62" s="10" t="str">
        <f>IF('Valuation with Synergies'!R62=0," ",'Valuation with Synergies'!R62)</f>
        <v> </v>
      </c>
      <c r="S62" s="10" t="str">
        <f>IF('Valuation with Synergies'!S62=0," ",'Valuation with Synergies'!S62)</f>
        <v> </v>
      </c>
    </row>
    <row r="63" spans="1:19" ht="12.75" outlineLevel="1">
      <c r="A63" s="10" t="str">
        <f>IF('Valuation with Synergies'!A63=0," ",'Valuation with Synergies'!A63)</f>
        <v> </v>
      </c>
      <c r="B63" s="10" t="str">
        <f>IF('Valuation with Synergies'!B63=0," ",'Valuation with Synergies'!B63)</f>
        <v>(Calc)</v>
      </c>
      <c r="C63" s="10" t="str">
        <f>IF('Valuation with Synergies'!C63=0," ",'Valuation with Synergies'!C63)</f>
        <v>  EBT</v>
      </c>
      <c r="D63" s="10">
        <f>IF('Valuation with Synergies'!D63=0," ",'Valuation with Synergies'!D63)</f>
        <v>771</v>
      </c>
      <c r="E63" s="10">
        <f>IF('Valuation with Synergies'!E63=0," ",'Valuation with Synergies'!E63)</f>
        <v>821.8859999999997</v>
      </c>
      <c r="F63" s="10">
        <f>IF('Valuation with Synergies'!F63=0," ",'Valuation with Synergies'!F63)</f>
        <v>876.1304760000005</v>
      </c>
      <c r="G63" s="10">
        <f>IF('Valuation with Synergies'!G63=0," ",'Valuation with Synergies'!G63)</f>
        <v>933.9550874160007</v>
      </c>
      <c r="H63" s="10">
        <f>IF('Valuation with Synergies'!H63=0," ",'Valuation with Synergies'!H63)</f>
        <v>995.5961231854544</v>
      </c>
      <c r="I63" s="10">
        <f>IF('Valuation with Synergies'!I63=0," ",'Valuation with Synergies'!I63)</f>
        <v>1061.3054673156948</v>
      </c>
      <c r="J63" s="10">
        <f>IF('Valuation with Synergies'!J63=0," ",'Valuation with Synergies'!J63)</f>
        <v>1131.351628158528</v>
      </c>
      <c r="K63" s="10">
        <f>IF('Valuation with Synergies'!K63=0," ",'Valuation with Synergies'!K63)</f>
        <v>1206.0208356169992</v>
      </c>
      <c r="L63" s="10">
        <f>IF('Valuation with Synergies'!L63=0," ",'Valuation with Synergies'!L63)</f>
        <v>1285.6182107677132</v>
      </c>
      <c r="M63" s="10">
        <f>IF('Valuation with Synergies'!M63=0," ",'Valuation with Synergies'!M63)</f>
        <v>1370.4690126783867</v>
      </c>
      <c r="N63" s="10">
        <f>IF('Valuation with Synergies'!N63=0," ",'Valuation with Synergies'!N63)</f>
        <v>1460.9199675151658</v>
      </c>
      <c r="O63" s="10">
        <f>IF('Valuation with Synergies'!O63=0," ",'Valuation with Synergies'!O63)</f>
        <v>1557.3406853711642</v>
      </c>
      <c r="P63" s="10" t="str">
        <f>IF('Valuation with Synergies'!P63=0," ",'Valuation with Synergies'!P63)</f>
        <v> </v>
      </c>
      <c r="Q63" s="10" t="str">
        <f>IF('Valuation with Synergies'!Q63=0," ",'Valuation with Synergies'!Q63)</f>
        <v> </v>
      </c>
      <c r="R63" s="10" t="str">
        <f>IF('Valuation with Synergies'!R63=0," ",'Valuation with Synergies'!R63)</f>
        <v> </v>
      </c>
      <c r="S63" s="10" t="str">
        <f>IF('Valuation with Synergies'!S63=0," ",'Valuation with Synergies'!S63)</f>
        <v> </v>
      </c>
    </row>
    <row r="64" spans="1:19" ht="12.75" outlineLevel="2">
      <c r="A64" s="10" t="str">
        <f>IF('Valuation with Synergies'!A64=0," ",'Valuation with Synergies'!A64)</f>
        <v> </v>
      </c>
      <c r="B64" s="10" t="str">
        <f>IF('Valuation with Synergies'!B64=0," ",'Valuation with Synergies'!B64)</f>
        <v> </v>
      </c>
      <c r="C64" s="10" t="str">
        <f>IF('Valuation with Synergies'!C64=0," ",'Valuation with Synergies'!C64)</f>
        <v>Resulting as % of sales</v>
      </c>
      <c r="D64" s="10">
        <f>IF('Valuation with Synergies'!D64=0," ",'Valuation with Synergies'!D64)</f>
        <v>0.029245533512877897</v>
      </c>
      <c r="E64" s="10">
        <f>IF('Valuation with Synergies'!E64=0," ",'Valuation with Synergies'!E64)</f>
        <v>0.029245533512877887</v>
      </c>
      <c r="F64" s="10">
        <f>IF('Valuation with Synergies'!F64=0," ",'Valuation with Synergies'!F64)</f>
        <v>0.029245533512877907</v>
      </c>
      <c r="G64" s="10">
        <f>IF('Valuation with Synergies'!G64=0," ",'Valuation with Synergies'!G64)</f>
        <v>0.029245533512877914</v>
      </c>
      <c r="H64" s="10">
        <f>IF('Valuation with Synergies'!H64=0," ",'Valuation with Synergies'!H64)</f>
        <v>0.029245533512877845</v>
      </c>
      <c r="I64" s="10">
        <f>IF('Valuation with Synergies'!I64=0," ",'Valuation with Synergies'!I64)</f>
        <v>0.029245533512877852</v>
      </c>
      <c r="J64" s="10">
        <f>IF('Valuation with Synergies'!J64=0," ",'Valuation with Synergies'!J64)</f>
        <v>0.02924553351287778</v>
      </c>
      <c r="K64" s="10">
        <f>IF('Valuation with Synergies'!K64=0," ",'Valuation with Synergies'!K64)</f>
        <v>0.029245533512877984</v>
      </c>
      <c r="L64" s="10">
        <f>IF('Valuation with Synergies'!L64=0," ",'Valuation with Synergies'!L64)</f>
        <v>0.0292455335128778</v>
      </c>
      <c r="M64" s="10">
        <f>IF('Valuation with Synergies'!M64=0," ",'Valuation with Synergies'!M64)</f>
        <v>0.029245533512877887</v>
      </c>
      <c r="N64" s="10">
        <f>IF('Valuation with Synergies'!N64=0," ",'Valuation with Synergies'!N64)</f>
        <v>0.029245533512877998</v>
      </c>
      <c r="O64" s="10">
        <f>IF('Valuation with Synergies'!O64=0," ",'Valuation with Synergies'!O64)</f>
        <v>0.029245533512877953</v>
      </c>
      <c r="P64" s="10" t="str">
        <f>IF('Valuation with Synergies'!P64=0," ",'Valuation with Synergies'!P64)</f>
        <v> </v>
      </c>
      <c r="Q64" s="10" t="str">
        <f>IF('Valuation with Synergies'!Q64=0," ",'Valuation with Synergies'!Q64)</f>
        <v> </v>
      </c>
      <c r="R64" s="10" t="str">
        <f>IF('Valuation with Synergies'!R64=0," ",'Valuation with Synergies'!R64)</f>
        <v> </v>
      </c>
      <c r="S64" s="10" t="str">
        <f>IF('Valuation with Synergies'!S64=0," ",'Valuation with Synergies'!S64)</f>
        <v> </v>
      </c>
    </row>
    <row r="65" spans="1:19" ht="12.75" outlineLevel="1">
      <c r="A65" s="10" t="str">
        <f>IF('Valuation with Synergies'!A65=0," ",'Valuation with Synergies'!A65)</f>
        <v> </v>
      </c>
      <c r="B65" s="10" t="str">
        <f>IF('Valuation with Synergies'!B65=0," ",'Valuation with Synergies'!B65)</f>
        <v> </v>
      </c>
      <c r="C65" s="10" t="str">
        <f>IF('Valuation with Synergies'!C65=0," ",'Valuation with Synergies'!C65)</f>
        <v>Taxes</v>
      </c>
      <c r="D65" s="10">
        <f>IF('Valuation with Synergies'!D65=0," ",'Valuation with Synergies'!D65)</f>
        <v>108</v>
      </c>
      <c r="E65" s="10">
        <f>IF('Valuation with Synergies'!E65=0," ",'Valuation with Synergies'!E65)</f>
        <v>287.6600999999999</v>
      </c>
      <c r="F65" s="10">
        <f>IF('Valuation with Synergies'!F65=0," ",'Valuation with Synergies'!F65)</f>
        <v>306.64566660000014</v>
      </c>
      <c r="G65" s="10">
        <f>IF('Valuation with Synergies'!G65=0," ",'Valuation with Synergies'!G65)</f>
        <v>326.8842805956002</v>
      </c>
      <c r="H65" s="10">
        <f>IF('Valuation with Synergies'!H65=0," ",'Valuation with Synergies'!H65)</f>
        <v>348.458643114909</v>
      </c>
      <c r="I65" s="10">
        <f>IF('Valuation with Synergies'!I65=0," ",'Valuation with Synergies'!I65)</f>
        <v>371.45691356049315</v>
      </c>
      <c r="J65" s="10">
        <f>IF('Valuation with Synergies'!J65=0," ",'Valuation with Synergies'!J65)</f>
        <v>395.97306985548477</v>
      </c>
      <c r="K65" s="10">
        <f>IF('Valuation with Synergies'!K65=0," ",'Valuation with Synergies'!K65)</f>
        <v>422.1072924659497</v>
      </c>
      <c r="L65" s="10">
        <f>IF('Valuation with Synergies'!L65=0," ",'Valuation with Synergies'!L65)</f>
        <v>449.9663737686996</v>
      </c>
      <c r="M65" s="10">
        <f>IF('Valuation with Synergies'!M65=0," ",'Valuation with Synergies'!M65)</f>
        <v>479.6641544374353</v>
      </c>
      <c r="N65" s="10">
        <f>IF('Valuation with Synergies'!N65=0," ",'Valuation with Synergies'!N65)</f>
        <v>511.321988630308</v>
      </c>
      <c r="O65" s="10">
        <f>IF('Valuation with Synergies'!O65=0," ",'Valuation with Synergies'!O65)</f>
        <v>545.0692398799074</v>
      </c>
      <c r="P65" s="10" t="str">
        <f>IF('Valuation with Synergies'!P65=0," ",'Valuation with Synergies'!P65)</f>
        <v> </v>
      </c>
      <c r="Q65" s="10" t="str">
        <f>IF('Valuation with Synergies'!Q65=0," ",'Valuation with Synergies'!Q65)</f>
        <v> </v>
      </c>
      <c r="R65" s="10" t="str">
        <f>IF('Valuation with Synergies'!R65=0," ",'Valuation with Synergies'!R65)</f>
        <v> </v>
      </c>
      <c r="S65" s="10" t="str">
        <f>IF('Valuation with Synergies'!S65=0," ",'Valuation with Synergies'!S65)</f>
        <v> </v>
      </c>
    </row>
    <row r="66" spans="1:19" ht="12.75" outlineLevel="2">
      <c r="A66" s="10" t="str">
        <f>IF('Valuation with Synergies'!A66=0," ",'Valuation with Synergies'!A66)</f>
        <v> </v>
      </c>
      <c r="B66" s="10" t="str">
        <f>IF('Valuation with Synergies'!B66=0," ",'Valuation with Synergies'!B66)</f>
        <v> </v>
      </c>
      <c r="C66" s="10" t="str">
        <f>IF('Valuation with Synergies'!C66=0," ",'Valuation with Synergies'!C66)</f>
        <v>  Tax Rate used</v>
      </c>
      <c r="D66" s="10">
        <f>IF('Valuation with Synergies'!D66=0," ",'Valuation with Synergies'!D66)</f>
        <v>0.14007782101167315</v>
      </c>
      <c r="E66" s="10">
        <f>IF('Valuation with Synergies'!E66=0," ",'Valuation with Synergies'!E66)</f>
        <v>0.35</v>
      </c>
      <c r="F66" s="10">
        <f>IF('Valuation with Synergies'!F66=0," ",'Valuation with Synergies'!F66)</f>
        <v>0.35</v>
      </c>
      <c r="G66" s="10">
        <f>IF('Valuation with Synergies'!G66=0," ",'Valuation with Synergies'!G66)</f>
        <v>0.35</v>
      </c>
      <c r="H66" s="10">
        <f>IF('Valuation with Synergies'!H66=0," ",'Valuation with Synergies'!H66)</f>
        <v>0.35</v>
      </c>
      <c r="I66" s="10">
        <f>IF('Valuation with Synergies'!I66=0," ",'Valuation with Synergies'!I66)</f>
        <v>0.35</v>
      </c>
      <c r="J66" s="10">
        <f>IF('Valuation with Synergies'!J66=0," ",'Valuation with Synergies'!J66)</f>
        <v>0.35</v>
      </c>
      <c r="K66" s="10">
        <f>IF('Valuation with Synergies'!K66=0," ",'Valuation with Synergies'!K66)</f>
        <v>0.35</v>
      </c>
      <c r="L66" s="10">
        <f>IF('Valuation with Synergies'!L66=0," ",'Valuation with Synergies'!L66)</f>
        <v>0.35</v>
      </c>
      <c r="M66" s="10">
        <f>IF('Valuation with Synergies'!M66=0," ",'Valuation with Synergies'!M66)</f>
        <v>0.35</v>
      </c>
      <c r="N66" s="10">
        <f>IF('Valuation with Synergies'!N66=0," ",'Valuation with Synergies'!N66)</f>
        <v>0.35</v>
      </c>
      <c r="O66" s="10">
        <f>IF('Valuation with Synergies'!O66=0," ",'Valuation with Synergies'!O66)</f>
        <v>0.35</v>
      </c>
      <c r="P66" s="10" t="str">
        <f>IF('Valuation with Synergies'!P66=0," ",'Valuation with Synergies'!P66)</f>
        <v> </v>
      </c>
      <c r="Q66" s="10" t="str">
        <f>IF('Valuation with Synergies'!Q66=0," ",'Valuation with Synergies'!Q66)</f>
        <v> </v>
      </c>
      <c r="R66" s="10" t="str">
        <f>IF('Valuation with Synergies'!R66=0," ",'Valuation with Synergies'!R66)</f>
        <v> </v>
      </c>
      <c r="S66" s="10" t="str">
        <f>IF('Valuation with Synergies'!S66=0," ",'Valuation with Synergies'!S66)</f>
        <v> </v>
      </c>
    </row>
    <row r="67" spans="1:19" ht="12.75" outlineLevel="1">
      <c r="A67" s="10" t="str">
        <f>IF('Valuation with Synergies'!A67=0," ",'Valuation with Synergies'!A67)</f>
        <v> </v>
      </c>
      <c r="B67" s="10" t="str">
        <f>IF('Valuation with Synergies'!B67=0," ",'Valuation with Synergies'!B67)</f>
        <v> </v>
      </c>
      <c r="C67" s="10" t="str">
        <f>IF('Valuation with Synergies'!C67=0," ",'Valuation with Synergies'!C67)</f>
        <v>Other Non-recurring cost</v>
      </c>
      <c r="D67" s="10" t="str">
        <f>IF('Valuation with Synergies'!D67=0," ",'Valuation with Synergies'!D67)</f>
        <v> </v>
      </c>
      <c r="E67" s="10" t="str">
        <f>IF('Valuation with Synergies'!E67=0," ",'Valuation with Synergies'!E67)</f>
        <v> </v>
      </c>
      <c r="F67" s="10" t="str">
        <f>IF('Valuation with Synergies'!F67=0," ",'Valuation with Synergies'!F67)</f>
        <v> </v>
      </c>
      <c r="G67" s="10" t="str">
        <f>IF('Valuation with Synergies'!G67=0," ",'Valuation with Synergies'!G67)</f>
        <v> </v>
      </c>
      <c r="H67" s="10" t="str">
        <f>IF('Valuation with Synergies'!H67=0," ",'Valuation with Synergies'!H67)</f>
        <v> </v>
      </c>
      <c r="I67" s="10" t="str">
        <f>IF('Valuation with Synergies'!I67=0," ",'Valuation with Synergies'!I67)</f>
        <v> </v>
      </c>
      <c r="J67" s="10" t="str">
        <f>IF('Valuation with Synergies'!J67=0," ",'Valuation with Synergies'!J67)</f>
        <v> </v>
      </c>
      <c r="K67" s="10" t="str">
        <f>IF('Valuation with Synergies'!K67=0," ",'Valuation with Synergies'!K67)</f>
        <v> </v>
      </c>
      <c r="L67" s="10" t="str">
        <f>IF('Valuation with Synergies'!L67=0," ",'Valuation with Synergies'!L67)</f>
        <v> </v>
      </c>
      <c r="M67" s="10" t="str">
        <f>IF('Valuation with Synergies'!M67=0," ",'Valuation with Synergies'!M67)</f>
        <v> </v>
      </c>
      <c r="N67" s="10" t="str">
        <f>IF('Valuation with Synergies'!N67=0," ",'Valuation with Synergies'!N67)</f>
        <v> </v>
      </c>
      <c r="O67" s="10" t="str">
        <f>IF('Valuation with Synergies'!O67=0," ",'Valuation with Synergies'!O67)</f>
        <v> </v>
      </c>
      <c r="P67" s="10" t="str">
        <f>IF('Valuation with Synergies'!P67=0," ",'Valuation with Synergies'!P67)</f>
        <v> </v>
      </c>
      <c r="Q67" s="10" t="str">
        <f>IF('Valuation with Synergies'!Q67=0," ",'Valuation with Synergies'!Q67)</f>
        <v> </v>
      </c>
      <c r="R67" s="10" t="str">
        <f>IF('Valuation with Synergies'!R67=0," ",'Valuation with Synergies'!R67)</f>
        <v> </v>
      </c>
      <c r="S67" s="10" t="str">
        <f>IF('Valuation with Synergies'!S67=0," ",'Valuation with Synergies'!S67)</f>
        <v> </v>
      </c>
    </row>
    <row r="68" spans="1:19" ht="12.75" outlineLevel="1">
      <c r="A68" s="10" t="str">
        <f>IF('Valuation with Synergies'!A68=0," ",'Valuation with Synergies'!A68)</f>
        <v> </v>
      </c>
      <c r="B68" s="10" t="str">
        <f>IF('Valuation with Synergies'!B68=0," ",'Valuation with Synergies'!B68)</f>
        <v>(Calc)</v>
      </c>
      <c r="C68" s="10" t="str">
        <f>IF('Valuation with Synergies'!C68=0," ",'Valuation with Synergies'!C68)</f>
        <v>Net Income</v>
      </c>
      <c r="D68" s="10">
        <f>IF('Valuation with Synergies'!D68=0," ",'Valuation with Synergies'!D68)</f>
        <v>663</v>
      </c>
      <c r="E68" s="10">
        <f>IF('Valuation with Synergies'!E68=0," ",'Valuation with Synergies'!E68)</f>
        <v>534.2258999999999</v>
      </c>
      <c r="F68" s="10">
        <f>IF('Valuation with Synergies'!F68=0," ",'Valuation with Synergies'!F68)</f>
        <v>569.4848094000004</v>
      </c>
      <c r="G68" s="10">
        <f>IF('Valuation with Synergies'!G68=0," ",'Valuation with Synergies'!G68)</f>
        <v>607.0708068204004</v>
      </c>
      <c r="H68" s="10">
        <f>IF('Valuation with Synergies'!H68=0," ",'Valuation with Synergies'!H68)</f>
        <v>647.1374800705454</v>
      </c>
      <c r="I68" s="10">
        <f>IF('Valuation with Synergies'!I68=0," ",'Valuation with Synergies'!I68)</f>
        <v>689.8485537552017</v>
      </c>
      <c r="J68" s="10">
        <f>IF('Valuation with Synergies'!J68=0," ",'Valuation with Synergies'!J68)</f>
        <v>735.3785583030433</v>
      </c>
      <c r="K68" s="10">
        <f>IF('Valuation with Synergies'!K68=0," ",'Valuation with Synergies'!K68)</f>
        <v>783.9135431510495</v>
      </c>
      <c r="L68" s="10">
        <f>IF('Valuation with Synergies'!L68=0," ",'Valuation with Synergies'!L68)</f>
        <v>835.6518369990135</v>
      </c>
      <c r="M68" s="10">
        <f>IF('Valuation with Synergies'!M68=0," ",'Valuation with Synergies'!M68)</f>
        <v>890.8048582409514</v>
      </c>
      <c r="N68" s="10">
        <f>IF('Valuation with Synergies'!N68=0," ",'Valuation with Synergies'!N68)</f>
        <v>949.5979788848579</v>
      </c>
      <c r="O68" s="10">
        <f>IF('Valuation with Synergies'!O68=0," ",'Valuation with Synergies'!O68)</f>
        <v>1012.2714454912568</v>
      </c>
      <c r="P68" s="10" t="str">
        <f>IF('Valuation with Synergies'!P68=0," ",'Valuation with Synergies'!P68)</f>
        <v> </v>
      </c>
      <c r="Q68" s="10" t="str">
        <f>IF('Valuation with Synergies'!Q68=0," ",'Valuation with Synergies'!Q68)</f>
        <v> </v>
      </c>
      <c r="R68" s="10" t="str">
        <f>IF('Valuation with Synergies'!R68=0," ",'Valuation with Synergies'!R68)</f>
        <v> </v>
      </c>
      <c r="S68" s="10" t="str">
        <f>IF('Valuation with Synergies'!S68=0," ",'Valuation with Synergies'!S68)</f>
        <v> </v>
      </c>
    </row>
    <row r="69" spans="1:19" ht="12.75" outlineLevel="2">
      <c r="A69" s="10" t="str">
        <f>IF('Valuation with Synergies'!A69=0," ",'Valuation with Synergies'!A69)</f>
        <v> </v>
      </c>
      <c r="B69" s="10" t="str">
        <f>IF('Valuation with Synergies'!B69=0," ",'Valuation with Synergies'!B69)</f>
        <v> </v>
      </c>
      <c r="C69" s="10" t="str">
        <f>IF('Valuation with Synergies'!C69=0," ",'Valuation with Synergies'!C69)</f>
        <v>Resulting as % of sales</v>
      </c>
      <c r="D69" s="10">
        <f>IF('Valuation with Synergies'!D69=0," ",'Valuation with Synergies'!D69)</f>
        <v>0.025148882904070097</v>
      </c>
      <c r="E69" s="10">
        <f>IF('Valuation with Synergies'!E69=0," ",'Valuation with Synergies'!E69)</f>
        <v>0.01900959678337063</v>
      </c>
      <c r="F69" s="10">
        <f>IF('Valuation with Synergies'!F69=0," ",'Valuation with Synergies'!F69)</f>
        <v>0.019009596783370643</v>
      </c>
      <c r="G69" s="10">
        <f>IF('Valuation with Synergies'!G69=0," ",'Valuation with Synergies'!G69)</f>
        <v>0.019009596783370643</v>
      </c>
      <c r="H69" s="10">
        <f>IF('Valuation with Synergies'!H69=0," ",'Valuation with Synergies'!H69)</f>
        <v>0.0190095967833706</v>
      </c>
      <c r="I69" s="10">
        <f>IF('Valuation with Synergies'!I69=0," ",'Valuation with Synergies'!I69)</f>
        <v>0.019009596783370605</v>
      </c>
      <c r="J69" s="10">
        <f>IF('Valuation with Synergies'!J69=0," ",'Valuation with Synergies'!J69)</f>
        <v>0.01900959678337056</v>
      </c>
      <c r="K69" s="10">
        <f>IF('Valuation with Synergies'!K69=0," ",'Valuation with Synergies'!K69)</f>
        <v>0.019009596783370688</v>
      </c>
      <c r="L69" s="10">
        <f>IF('Valuation with Synergies'!L69=0," ",'Valuation with Synergies'!L69)</f>
        <v>0.01900959678337057</v>
      </c>
      <c r="M69" s="10">
        <f>IF('Valuation with Synergies'!M69=0," ",'Valuation with Synergies'!M69)</f>
        <v>0.01900959678337063</v>
      </c>
      <c r="N69" s="10">
        <f>IF('Valuation with Synergies'!N69=0," ",'Valuation with Synergies'!N69)</f>
        <v>0.019009596783370702</v>
      </c>
      <c r="O69" s="10">
        <f>IF('Valuation with Synergies'!O69=0," ",'Valuation with Synergies'!O69)</f>
        <v>0.01900959678337067</v>
      </c>
      <c r="P69" s="10" t="str">
        <f>IF('Valuation with Synergies'!P69=0," ",'Valuation with Synergies'!P69)</f>
        <v> </v>
      </c>
      <c r="Q69" s="10" t="str">
        <f>IF('Valuation with Synergies'!Q69=0," ",'Valuation with Synergies'!Q69)</f>
        <v> </v>
      </c>
      <c r="R69" s="10" t="str">
        <f>IF('Valuation with Synergies'!R69=0," ",'Valuation with Synergies'!R69)</f>
        <v> </v>
      </c>
      <c r="S69" s="10" t="str">
        <f>IF('Valuation with Synergies'!S69=0," ",'Valuation with Synergies'!S69)</f>
        <v> </v>
      </c>
    </row>
    <row r="70" spans="1:19" ht="12.75" outlineLevel="1">
      <c r="A70" s="10" t="str">
        <f>IF('Valuation with Synergies'!A70=0," ",'Valuation with Synergies'!A70)</f>
        <v> </v>
      </c>
      <c r="B70" s="10" t="str">
        <f>IF('Valuation with Synergies'!B70=0," ",'Valuation with Synergies'!B70)</f>
        <v> </v>
      </c>
      <c r="C70" s="10" t="str">
        <f>IF('Valuation with Synergies'!C70=0," ",'Valuation with Synergies'!C70)</f>
        <v> </v>
      </c>
      <c r="D70" s="10" t="str">
        <f>IF('Valuation with Synergies'!D70=0," ",'Valuation with Synergies'!D70)</f>
        <v> </v>
      </c>
      <c r="E70" s="10" t="str">
        <f>IF('Valuation with Synergies'!E70=0," ",'Valuation with Synergies'!E70)</f>
        <v> </v>
      </c>
      <c r="F70" s="10" t="str">
        <f>IF('Valuation with Synergies'!F70=0," ",'Valuation with Synergies'!F70)</f>
        <v> </v>
      </c>
      <c r="G70" s="10" t="str">
        <f>IF('Valuation with Synergies'!G70=0," ",'Valuation with Synergies'!G70)</f>
        <v> </v>
      </c>
      <c r="H70" s="10" t="str">
        <f>IF('Valuation with Synergies'!H70=0," ",'Valuation with Synergies'!H70)</f>
        <v> </v>
      </c>
      <c r="I70" s="10" t="str">
        <f>IF('Valuation with Synergies'!I70=0," ",'Valuation with Synergies'!I70)</f>
        <v> </v>
      </c>
      <c r="J70" s="10" t="str">
        <f>IF('Valuation with Synergies'!J70=0," ",'Valuation with Synergies'!J70)</f>
        <v> </v>
      </c>
      <c r="K70" s="10" t="str">
        <f>IF('Valuation with Synergies'!K70=0," ",'Valuation with Synergies'!K70)</f>
        <v> </v>
      </c>
      <c r="L70" s="10" t="str">
        <f>IF('Valuation with Synergies'!L70=0," ",'Valuation with Synergies'!L70)</f>
        <v> </v>
      </c>
      <c r="M70" s="10" t="str">
        <f>IF('Valuation with Synergies'!M70=0," ",'Valuation with Synergies'!M70)</f>
        <v> </v>
      </c>
      <c r="N70" s="10" t="str">
        <f>IF('Valuation with Synergies'!N70=0," ",'Valuation with Synergies'!N70)</f>
        <v> </v>
      </c>
      <c r="O70" s="10" t="str">
        <f>IF('Valuation with Synergies'!O70=0," ",'Valuation with Synergies'!O70)</f>
        <v> </v>
      </c>
      <c r="P70" s="10" t="str">
        <f>IF('Valuation with Synergies'!P70=0," ",'Valuation with Synergies'!P70)</f>
        <v> </v>
      </c>
      <c r="Q70" s="10" t="str">
        <f>IF('Valuation with Synergies'!Q70=0," ",'Valuation with Synergies'!Q70)</f>
        <v> </v>
      </c>
      <c r="R70" s="10" t="str">
        <f>IF('Valuation with Synergies'!R70=0," ",'Valuation with Synergies'!R70)</f>
        <v> </v>
      </c>
      <c r="S70" s="10" t="str">
        <f>IF('Valuation with Synergies'!S70=0," ",'Valuation with Synergies'!S70)</f>
        <v> </v>
      </c>
    </row>
    <row r="71" spans="1:19" ht="12.75">
      <c r="A71" s="10" t="str">
        <f>IF('Valuation with Synergies'!A71=0," ",'Valuation with Synergies'!A71)</f>
        <v> </v>
      </c>
      <c r="B71" s="10" t="str">
        <f>IF('Valuation with Synergies'!B71=0," ",'Valuation with Synergies'!B71)</f>
        <v> </v>
      </c>
      <c r="C71" s="10" t="str">
        <f>IF('Valuation with Synergies'!C71=0," ",'Valuation with Synergies'!C71)</f>
        <v> </v>
      </c>
      <c r="D71" s="10" t="str">
        <f>IF('Valuation with Synergies'!D71=0," ",'Valuation with Synergies'!D71)</f>
        <v> </v>
      </c>
      <c r="E71" s="10" t="str">
        <f>IF('Valuation with Synergies'!E71=0," ",'Valuation with Synergies'!E71)</f>
        <v> </v>
      </c>
      <c r="F71" s="10" t="str">
        <f>IF('Valuation with Synergies'!F71=0," ",'Valuation with Synergies'!F71)</f>
        <v> </v>
      </c>
      <c r="G71" s="10" t="str">
        <f>IF('Valuation with Synergies'!G71=0," ",'Valuation with Synergies'!G71)</f>
        <v> </v>
      </c>
      <c r="H71" s="10" t="str">
        <f>IF('Valuation with Synergies'!H71=0," ",'Valuation with Synergies'!H71)</f>
        <v> </v>
      </c>
      <c r="I71" s="10" t="str">
        <f>IF('Valuation with Synergies'!I71=0," ",'Valuation with Synergies'!I71)</f>
        <v> </v>
      </c>
      <c r="J71" s="10" t="str">
        <f>IF('Valuation with Synergies'!J71=0," ",'Valuation with Synergies'!J71)</f>
        <v> </v>
      </c>
      <c r="K71" s="10" t="str">
        <f>IF('Valuation with Synergies'!K71=0," ",'Valuation with Synergies'!K71)</f>
        <v> </v>
      </c>
      <c r="L71" s="10" t="str">
        <f>IF('Valuation with Synergies'!L71=0," ",'Valuation with Synergies'!L71)</f>
        <v> </v>
      </c>
      <c r="M71" s="10" t="str">
        <f>IF('Valuation with Synergies'!M71=0," ",'Valuation with Synergies'!M71)</f>
        <v> </v>
      </c>
      <c r="N71" s="10" t="str">
        <f>IF('Valuation with Synergies'!N71=0," ",'Valuation with Synergies'!N71)</f>
        <v> </v>
      </c>
      <c r="O71" s="10" t="str">
        <f>IF('Valuation with Synergies'!O71=0," ",'Valuation with Synergies'!O71)</f>
        <v> </v>
      </c>
      <c r="P71" s="10" t="str">
        <f>IF('Valuation with Synergies'!P71=0," ",'Valuation with Synergies'!P71)</f>
        <v> </v>
      </c>
      <c r="Q71" s="10" t="str">
        <f>IF('Valuation with Synergies'!Q71=0," ",'Valuation with Synergies'!Q71)</f>
        <v> </v>
      </c>
      <c r="R71" s="10" t="str">
        <f>IF('Valuation with Synergies'!R71=0," ",'Valuation with Synergies'!R71)</f>
        <v> </v>
      </c>
      <c r="S71" s="10" t="str">
        <f>IF('Valuation with Synergies'!S71=0," ",'Valuation with Synergies'!S71)</f>
        <v> </v>
      </c>
    </row>
    <row r="72" spans="1:19" ht="12.75">
      <c r="A72" s="10" t="str">
        <f>IF('Valuation with Synergies'!A72=0," ",'Valuation with Synergies'!A72)</f>
        <v> </v>
      </c>
      <c r="B72" s="10" t="str">
        <f>IF('Valuation with Synergies'!B72=0," ",'Valuation with Synergies'!B72)</f>
        <v> </v>
      </c>
      <c r="C72" s="10" t="str">
        <f>IF('Valuation with Synergies'!C72=0," ",'Valuation with Synergies'!C72)</f>
        <v> </v>
      </c>
      <c r="D72" s="10">
        <f>IF('Valuation with Synergies'!D72=0," ",'Valuation with Synergies'!D72)</f>
        <v>-1</v>
      </c>
      <c r="E72" s="10" t="str">
        <f>IF('Valuation with Synergies'!E72=0," ",'Valuation with Synergies'!E72)</f>
        <v> </v>
      </c>
      <c r="F72" s="10">
        <f>IF('Valuation with Synergies'!F72=0," ",'Valuation with Synergies'!F72)</f>
        <v>1</v>
      </c>
      <c r="G72" s="10">
        <f>IF('Valuation with Synergies'!G72=0," ",'Valuation with Synergies'!G72)</f>
        <v>2</v>
      </c>
      <c r="H72" s="10">
        <f>IF('Valuation with Synergies'!H72=0," ",'Valuation with Synergies'!H72)</f>
        <v>3</v>
      </c>
      <c r="I72" s="10">
        <f>IF('Valuation with Synergies'!I72=0," ",'Valuation with Synergies'!I72)</f>
        <v>4</v>
      </c>
      <c r="J72" s="10">
        <f>IF('Valuation with Synergies'!J72=0," ",'Valuation with Synergies'!J72)</f>
        <v>5</v>
      </c>
      <c r="K72" s="10">
        <f>IF('Valuation with Synergies'!K72=0," ",'Valuation with Synergies'!K72)</f>
        <v>6</v>
      </c>
      <c r="L72" s="10">
        <f>IF('Valuation with Synergies'!L72=0," ",'Valuation with Synergies'!L72)</f>
        <v>7</v>
      </c>
      <c r="M72" s="10">
        <f>IF('Valuation with Synergies'!M72=0," ",'Valuation with Synergies'!M72)</f>
        <v>8</v>
      </c>
      <c r="N72" s="10">
        <f>IF('Valuation with Synergies'!N72=0," ",'Valuation with Synergies'!N72)</f>
        <v>9</v>
      </c>
      <c r="O72" s="10">
        <f>IF('Valuation with Synergies'!O72=0," ",'Valuation with Synergies'!O72)</f>
        <v>10</v>
      </c>
      <c r="P72" s="10" t="str">
        <f>IF('Valuation with Synergies'!P72=0," ",'Valuation with Synergies'!P72)</f>
        <v> </v>
      </c>
      <c r="Q72" s="10" t="str">
        <f>IF('Valuation with Synergies'!Q72=0," ",'Valuation with Synergies'!Q72)</f>
        <v> </v>
      </c>
      <c r="R72" s="10" t="str">
        <f>IF('Valuation with Synergies'!R72=0," ",'Valuation with Synergies'!R72)</f>
        <v> </v>
      </c>
      <c r="S72" s="10" t="str">
        <f>IF('Valuation with Synergies'!S72=0," ",'Valuation with Synergies'!S72)</f>
        <v> </v>
      </c>
    </row>
    <row r="73" spans="1:19" ht="12.75">
      <c r="A73" s="10" t="str">
        <f>IF('Valuation with Synergies'!A73=0," ",'Valuation with Synergies'!A73)</f>
        <v> </v>
      </c>
      <c r="B73" s="10" t="str">
        <f>IF('Valuation with Synergies'!B73=0," ",'Valuation with Synergies'!B73)</f>
        <v>  Free Cash Flow Calculations</v>
      </c>
      <c r="C73" s="10" t="str">
        <f>IF('Valuation with Synergies'!C73=0," ",'Valuation with Synergies'!C73)</f>
        <v> </v>
      </c>
      <c r="D73" s="10">
        <f>IF('Valuation with Synergies'!D73=0," ",'Valuation with Synergies'!D73)</f>
        <v>2003</v>
      </c>
      <c r="E73" s="10">
        <f>IF('Valuation with Synergies'!E73=0," ",'Valuation with Synergies'!E73)</f>
        <v>2004</v>
      </c>
      <c r="F73" s="10">
        <f>IF('Valuation with Synergies'!F73=0," ",'Valuation with Synergies'!F73)</f>
        <v>2005</v>
      </c>
      <c r="G73" s="10">
        <f>IF('Valuation with Synergies'!G73=0," ",'Valuation with Synergies'!G73)</f>
        <v>2006</v>
      </c>
      <c r="H73" s="10">
        <f>IF('Valuation with Synergies'!H73=0," ",'Valuation with Synergies'!H73)</f>
        <v>2007</v>
      </c>
      <c r="I73" s="10">
        <f>IF('Valuation with Synergies'!I73=0," ",'Valuation with Synergies'!I73)</f>
        <v>2008</v>
      </c>
      <c r="J73" s="10">
        <f>IF('Valuation with Synergies'!J73=0," ",'Valuation with Synergies'!J73)</f>
        <v>2009</v>
      </c>
      <c r="K73" s="10">
        <f>IF('Valuation with Synergies'!K73=0," ",'Valuation with Synergies'!K73)</f>
        <v>2010</v>
      </c>
      <c r="L73" s="10">
        <f>IF('Valuation with Synergies'!L73=0," ",'Valuation with Synergies'!L73)</f>
        <v>2011</v>
      </c>
      <c r="M73" s="10">
        <f>IF('Valuation with Synergies'!M73=0," ",'Valuation with Synergies'!M73)</f>
        <v>2012</v>
      </c>
      <c r="N73" s="10">
        <f>IF('Valuation with Synergies'!N73=0," ",'Valuation with Synergies'!N73)</f>
        <v>2013</v>
      </c>
      <c r="O73" s="10">
        <f>IF('Valuation with Synergies'!O73=0," ",'Valuation with Synergies'!O73)</f>
        <v>2014</v>
      </c>
      <c r="P73" s="10" t="str">
        <f>IF('Valuation with Synergies'!P73=0," ",'Valuation with Synergies'!P73)</f>
        <v> </v>
      </c>
      <c r="Q73" s="10" t="str">
        <f>IF('Valuation with Synergies'!Q73=0," ",'Valuation with Synergies'!Q73)</f>
        <v> </v>
      </c>
      <c r="R73" s="10" t="str">
        <f>IF('Valuation with Synergies'!R73=0," ",'Valuation with Synergies'!R73)</f>
        <v> </v>
      </c>
      <c r="S73" s="10" t="str">
        <f>IF('Valuation with Synergies'!S73=0," ",'Valuation with Synergies'!S73)</f>
        <v> </v>
      </c>
    </row>
    <row r="74" spans="1:19" ht="12.75" outlineLevel="1">
      <c r="A74" s="10" t="str">
        <f>IF('Valuation with Synergies'!A74=0," ",'Valuation with Synergies'!A74)</f>
        <v> </v>
      </c>
      <c r="B74" s="10" t="str">
        <f>IF('Valuation with Synergies'!B74=0," ",'Valuation with Synergies'!B74)</f>
        <v>(Calc)</v>
      </c>
      <c r="C74" s="10" t="str">
        <f>IF('Valuation with Synergies'!C74=0," ",'Valuation with Synergies'!C74)</f>
        <v>EBIT x (1- Tax Rate)</v>
      </c>
      <c r="D74" s="10">
        <f>IF('Valuation with Synergies'!D74=0," ",'Valuation with Synergies'!D74)</f>
        <v>1461.8677042801557</v>
      </c>
      <c r="E74" s="10">
        <f>IF('Valuation with Synergies'!E74=0," ",'Valuation with Synergies'!E74)</f>
        <v>1177.9299999999998</v>
      </c>
      <c r="F74" s="10">
        <f>IF('Valuation with Synergies'!F74=0," ",'Valuation with Synergies'!F74)</f>
        <v>1255.6733800000004</v>
      </c>
      <c r="G74" s="10">
        <f>IF('Valuation with Synergies'!G74=0," ",'Valuation with Synergies'!G74)</f>
        <v>1338.5478230800006</v>
      </c>
      <c r="H74" s="10">
        <f>IF('Valuation with Synergies'!H74=0," ",'Valuation with Synergies'!H74)</f>
        <v>1426.8919794032793</v>
      </c>
      <c r="I74" s="10">
        <f>IF('Valuation with Synergies'!I74=0," ",'Valuation with Synergies'!I74)</f>
        <v>1521.066850043896</v>
      </c>
      <c r="J74" s="10">
        <f>IF('Valuation with Synergies'!J74=0," ",'Valuation with Synergies'!J74)</f>
        <v>1621.4572621467917</v>
      </c>
      <c r="K74" s="10">
        <f>IF('Valuation with Synergies'!K74=0," ",'Valuation with Synergies'!K74)</f>
        <v>1728.4734414484851</v>
      </c>
      <c r="L74" s="10">
        <f>IF('Valuation with Synergies'!L74=0," ",'Valuation with Synergies'!L74)</f>
        <v>1842.5526885840802</v>
      </c>
      <c r="M74" s="10">
        <f>IF('Valuation with Synergies'!M74=0," ",'Valuation with Synergies'!M74)</f>
        <v>1964.1611660306323</v>
      </c>
      <c r="N74" s="10">
        <f>IF('Valuation with Synergies'!N74=0," ",'Valuation with Synergies'!N74)</f>
        <v>2093.7958029886577</v>
      </c>
      <c r="O74" s="10">
        <f>IF('Valuation with Synergies'!O74=0," ",'Valuation with Synergies'!O74)</f>
        <v>2231.9863259859076</v>
      </c>
      <c r="P74" s="10" t="str">
        <f>IF('Valuation with Synergies'!P74=0," ",'Valuation with Synergies'!P74)</f>
        <v> </v>
      </c>
      <c r="Q74" s="10" t="str">
        <f>IF('Valuation with Synergies'!Q74=0," ",'Valuation with Synergies'!Q74)</f>
        <v> </v>
      </c>
      <c r="R74" s="10" t="str">
        <f>IF('Valuation with Synergies'!R74=0," ",'Valuation with Synergies'!R74)</f>
        <v> </v>
      </c>
      <c r="S74" s="10" t="str">
        <f>IF('Valuation with Synergies'!S74=0," ",'Valuation with Synergies'!S74)</f>
        <v> </v>
      </c>
    </row>
    <row r="75" spans="1:19" ht="12.75" outlineLevel="1">
      <c r="A75" s="10" t="str">
        <f>IF('Valuation with Synergies'!A75=0," ",'Valuation with Synergies'!A75)</f>
        <v> </v>
      </c>
      <c r="B75" s="10" t="str">
        <f>IF('Valuation with Synergies'!B75=0," ",'Valuation with Synergies'!B75)</f>
        <v>(Calc)</v>
      </c>
      <c r="C75" s="10" t="str">
        <f>IF('Valuation with Synergies'!C75=0," ",'Valuation with Synergies'!C75)</f>
        <v>Depreciation</v>
      </c>
      <c r="D75" s="10">
        <f>IF('Valuation with Synergies'!D75=0," ",'Valuation with Synergies'!D75)</f>
        <v>1870</v>
      </c>
      <c r="E75" s="10">
        <f>IF('Valuation with Synergies'!E75=0," ",'Valuation with Synergies'!E75)</f>
        <v>1993.42</v>
      </c>
      <c r="F75" s="10">
        <f>IF('Valuation with Synergies'!F75=0," ",'Valuation with Synergies'!F75)</f>
        <v>2124.98572</v>
      </c>
      <c r="G75" s="10">
        <f>IF('Valuation with Synergies'!G75=0," ",'Valuation with Synergies'!G75)</f>
        <v>2265.23477752</v>
      </c>
      <c r="H75" s="10">
        <f>IF('Valuation with Synergies'!H75=0," ",'Valuation with Synergies'!H75)</f>
        <v>2414.740272836321</v>
      </c>
      <c r="I75" s="10">
        <f>IF('Valuation with Synergies'!I75=0," ",'Valuation with Synergies'!I75)</f>
        <v>2574.1131308435183</v>
      </c>
      <c r="J75" s="10">
        <f>IF('Valuation with Synergies'!J75=0," ",'Valuation with Synergies'!J75)</f>
        <v>2744.0045974791906</v>
      </c>
      <c r="K75" s="10">
        <f>IF('Valuation with Synergies'!K75=0," ",'Valuation with Synergies'!K75)</f>
        <v>2925.108900912817</v>
      </c>
      <c r="L75" s="10">
        <f>IF('Valuation with Synergies'!L75=0," ",'Valuation with Synergies'!L75)</f>
        <v>3118.1660883730633</v>
      </c>
      <c r="M75" s="10">
        <f>IF('Valuation with Synergies'!M75=0," ",'Valuation with Synergies'!M75)</f>
        <v>3323.965050205686</v>
      </c>
      <c r="N75" s="10">
        <f>IF('Valuation with Synergies'!N75=0," ",'Valuation with Synergies'!N75)</f>
        <v>3543.3467435192615</v>
      </c>
      <c r="O75" s="10">
        <f>IF('Valuation with Synergies'!O75=0," ",'Valuation with Synergies'!O75)</f>
        <v>3777.2076285915323</v>
      </c>
      <c r="P75" s="10" t="str">
        <f>IF('Valuation with Synergies'!P75=0," ",'Valuation with Synergies'!P75)</f>
        <v> </v>
      </c>
      <c r="Q75" s="10" t="str">
        <f>IF('Valuation with Synergies'!Q75=0," ",'Valuation with Synergies'!Q75)</f>
        <v> </v>
      </c>
      <c r="R75" s="10" t="str">
        <f>IF('Valuation with Synergies'!R75=0," ",'Valuation with Synergies'!R75)</f>
        <v> </v>
      </c>
      <c r="S75" s="10" t="str">
        <f>IF('Valuation with Synergies'!S75=0," ",'Valuation with Synergies'!S75)</f>
        <v> </v>
      </c>
    </row>
    <row r="76" spans="1:19" ht="12.75" outlineLevel="1">
      <c r="A76" s="10" t="str">
        <f>IF('Valuation with Synergies'!A76=0," ",'Valuation with Synergies'!A76)</f>
        <v> </v>
      </c>
      <c r="B76" s="10" t="str">
        <f>IF('Valuation with Synergies'!B76=0," ",'Valuation with Synergies'!B76)</f>
        <v> </v>
      </c>
      <c r="C76" s="10" t="str">
        <f>IF('Valuation with Synergies'!C76=0," ",'Valuation with Synergies'!C76)</f>
        <v>Capital Expenditures</v>
      </c>
      <c r="D76" s="10">
        <f>IF('Valuation with Synergies'!D76=0," ",'Valuation with Synergies'!D76)</f>
        <v>1870</v>
      </c>
      <c r="E76" s="10">
        <f>IF('Valuation with Synergies'!E76=0," ",'Valuation with Synergies'!E76)</f>
        <v>1993.42</v>
      </c>
      <c r="F76" s="10">
        <f>IF('Valuation with Synergies'!F76=0," ",'Valuation with Synergies'!F76)</f>
        <v>2124.98572</v>
      </c>
      <c r="G76" s="10">
        <f>IF('Valuation with Synergies'!G76=0," ",'Valuation with Synergies'!G76)</f>
        <v>2265.23477752</v>
      </c>
      <c r="H76" s="10">
        <f>IF('Valuation with Synergies'!H76=0," ",'Valuation with Synergies'!H76)</f>
        <v>2414.740272836321</v>
      </c>
      <c r="I76" s="10">
        <f>IF('Valuation with Synergies'!I76=0," ",'Valuation with Synergies'!I76)</f>
        <v>2574.1131308435183</v>
      </c>
      <c r="J76" s="10">
        <f>IF('Valuation with Synergies'!J76=0," ",'Valuation with Synergies'!J76)</f>
        <v>2744.0045974791906</v>
      </c>
      <c r="K76" s="10">
        <f>IF('Valuation with Synergies'!K76=0," ",'Valuation with Synergies'!K76)</f>
        <v>2925.108900912817</v>
      </c>
      <c r="L76" s="10">
        <f>IF('Valuation with Synergies'!L76=0," ",'Valuation with Synergies'!L76)</f>
        <v>3118.1660883730633</v>
      </c>
      <c r="M76" s="10">
        <f>IF('Valuation with Synergies'!M76=0," ",'Valuation with Synergies'!M76)</f>
        <v>3323.965050205686</v>
      </c>
      <c r="N76" s="10">
        <f>IF('Valuation with Synergies'!N76=0," ",'Valuation with Synergies'!N76)</f>
        <v>3543.3467435192615</v>
      </c>
      <c r="O76" s="10">
        <f>IF('Valuation with Synergies'!O76=0," ",'Valuation with Synergies'!O76)</f>
        <v>3777.2076285915323</v>
      </c>
      <c r="P76" s="10" t="str">
        <f>IF('Valuation with Synergies'!P76=0," ",'Valuation with Synergies'!P76)</f>
        <v> </v>
      </c>
      <c r="Q76" s="10" t="str">
        <f>IF('Valuation with Synergies'!Q76=0," ",'Valuation with Synergies'!Q76)</f>
        <v> </v>
      </c>
      <c r="R76" s="10" t="str">
        <f>IF('Valuation with Synergies'!R76=0," ",'Valuation with Synergies'!R76)</f>
        <v> </v>
      </c>
      <c r="S76" s="10" t="str">
        <f>IF('Valuation with Synergies'!S76=0," ",'Valuation with Synergies'!S76)</f>
        <v> </v>
      </c>
    </row>
    <row r="77" spans="1:19" ht="12.75" outlineLevel="2">
      <c r="A77" s="10" t="str">
        <f>IF('Valuation with Synergies'!A77=0," ",'Valuation with Synergies'!A77)</f>
        <v> </v>
      </c>
      <c r="B77" s="10" t="str">
        <f>IF('Valuation with Synergies'!B77=0," ",'Valuation with Synergies'!B77)</f>
        <v> </v>
      </c>
      <c r="C77" s="10" t="str">
        <f>IF('Valuation with Synergies'!C77=0," ",'Valuation with Synergies'!C77)</f>
        <v>Year to Year Growth %</v>
      </c>
      <c r="D77" s="10" t="str">
        <f>IF('Valuation with Synergies'!D77=0," ",'Valuation with Synergies'!D77)</f>
        <v> </v>
      </c>
      <c r="E77" s="10" t="str">
        <f>IF('Valuation with Synergies'!E77=0," ",'Valuation with Synergies'!E77)</f>
        <v> </v>
      </c>
      <c r="F77" s="10" t="str">
        <f>IF('Valuation with Synergies'!F77=0," ",'Valuation with Synergies'!F77)</f>
        <v> </v>
      </c>
      <c r="G77" s="10" t="str">
        <f>IF('Valuation with Synergies'!G77=0," ",'Valuation with Synergies'!G77)</f>
        <v> </v>
      </c>
      <c r="H77" s="10" t="str">
        <f>IF('Valuation with Synergies'!H77=0," ",'Valuation with Synergies'!H77)</f>
        <v> </v>
      </c>
      <c r="I77" s="10" t="str">
        <f>IF('Valuation with Synergies'!I77=0," ",'Valuation with Synergies'!I77)</f>
        <v> </v>
      </c>
      <c r="J77" s="10" t="str">
        <f>IF('Valuation with Synergies'!J77=0," ",'Valuation with Synergies'!J77)</f>
        <v> </v>
      </c>
      <c r="K77" s="10" t="str">
        <f>IF('Valuation with Synergies'!K77=0," ",'Valuation with Synergies'!K77)</f>
        <v> </v>
      </c>
      <c r="L77" s="10" t="str">
        <f>IF('Valuation with Synergies'!L77=0," ",'Valuation with Synergies'!L77)</f>
        <v> </v>
      </c>
      <c r="M77" s="10" t="str">
        <f>IF('Valuation with Synergies'!M77=0," ",'Valuation with Synergies'!M77)</f>
        <v> </v>
      </c>
      <c r="N77" s="10" t="str">
        <f>IF('Valuation with Synergies'!N77=0," ",'Valuation with Synergies'!N77)</f>
        <v> </v>
      </c>
      <c r="O77" s="10" t="str">
        <f>IF('Valuation with Synergies'!O77=0," ",'Valuation with Synergies'!O77)</f>
        <v> </v>
      </c>
      <c r="P77" s="10" t="str">
        <f>IF('Valuation with Synergies'!P77=0," ",'Valuation with Synergies'!P77)</f>
        <v> </v>
      </c>
      <c r="Q77" s="10" t="str">
        <f>IF('Valuation with Synergies'!Q77=0," ",'Valuation with Synergies'!Q77)</f>
        <v> </v>
      </c>
      <c r="R77" s="10" t="str">
        <f>IF('Valuation with Synergies'!R77=0," ",'Valuation with Synergies'!R77)</f>
        <v> </v>
      </c>
      <c r="S77" s="10" t="str">
        <f>IF('Valuation with Synergies'!S77=0," ",'Valuation with Synergies'!S77)</f>
        <v> </v>
      </c>
    </row>
    <row r="78" spans="1:19" ht="12.75" outlineLevel="2">
      <c r="A78" s="10" t="str">
        <f>IF('Valuation with Synergies'!A78=0," ",'Valuation with Synergies'!A78)</f>
        <v> </v>
      </c>
      <c r="B78" s="10" t="str">
        <f>IF('Valuation with Synergies'!B78=0," ",'Valuation with Synergies'!B78)</f>
        <v> </v>
      </c>
      <c r="C78" s="10" t="str">
        <f>IF('Valuation with Synergies'!C78=0," ",'Valuation with Synergies'!C78)</f>
        <v>Change in Net Working Capital</v>
      </c>
      <c r="D78" s="10" t="str">
        <f>IF('Valuation with Synergies'!D78=0," ",'Valuation with Synergies'!D78)</f>
        <v> </v>
      </c>
      <c r="E78" s="10" t="str">
        <f>IF('Valuation with Synergies'!E78=0," ",'Valuation with Synergies'!E78)</f>
        <v> </v>
      </c>
      <c r="F78" s="10" t="str">
        <f>IF('Valuation with Synergies'!F78=0," ",'Valuation with Synergies'!F78)</f>
        <v> </v>
      </c>
      <c r="G78" s="10" t="str">
        <f>IF('Valuation with Synergies'!G78=0," ",'Valuation with Synergies'!G78)</f>
        <v> </v>
      </c>
      <c r="H78" s="10" t="str">
        <f>IF('Valuation with Synergies'!H78=0," ",'Valuation with Synergies'!H78)</f>
        <v> </v>
      </c>
      <c r="I78" s="10" t="str">
        <f>IF('Valuation with Synergies'!I78=0," ",'Valuation with Synergies'!I78)</f>
        <v> </v>
      </c>
      <c r="J78" s="10" t="str">
        <f>IF('Valuation with Synergies'!J78=0," ",'Valuation with Synergies'!J78)</f>
        <v> </v>
      </c>
      <c r="K78" s="10" t="str">
        <f>IF('Valuation with Synergies'!K78=0," ",'Valuation with Synergies'!K78)</f>
        <v> </v>
      </c>
      <c r="L78" s="10" t="str">
        <f>IF('Valuation with Synergies'!L78=0," ",'Valuation with Synergies'!L78)</f>
        <v> </v>
      </c>
      <c r="M78" s="10" t="str">
        <f>IF('Valuation with Synergies'!M78=0," ",'Valuation with Synergies'!M78)</f>
        <v> </v>
      </c>
      <c r="N78" s="10" t="str">
        <f>IF('Valuation with Synergies'!N78=0," ",'Valuation with Synergies'!N78)</f>
        <v> </v>
      </c>
      <c r="O78" s="10" t="str">
        <f>IF('Valuation with Synergies'!O78=0," ",'Valuation with Synergies'!O78)</f>
        <v> </v>
      </c>
      <c r="P78" s="10" t="str">
        <f>IF('Valuation with Synergies'!P78=0," ",'Valuation with Synergies'!P78)</f>
        <v> </v>
      </c>
      <c r="Q78" s="10" t="str">
        <f>IF('Valuation with Synergies'!Q78=0," ",'Valuation with Synergies'!Q78)</f>
        <v> </v>
      </c>
      <c r="R78" s="10" t="str">
        <f>IF('Valuation with Synergies'!R78=0," ",'Valuation with Synergies'!R78)</f>
        <v> </v>
      </c>
      <c r="S78" s="10" t="str">
        <f>IF('Valuation with Synergies'!S78=0," ",'Valuation with Synergies'!S78)</f>
        <v> </v>
      </c>
    </row>
    <row r="79" spans="1:19" ht="12.75" outlineLevel="1">
      <c r="A79" s="10" t="str">
        <f>IF('Valuation with Synergies'!A79=0," ",'Valuation with Synergies'!A79)</f>
        <v> </v>
      </c>
      <c r="B79" s="10" t="str">
        <f>IF('Valuation with Synergies'!B79=0," ",'Valuation with Synergies'!B79)</f>
        <v> </v>
      </c>
      <c r="C79" s="10" t="str">
        <f>IF('Valuation with Synergies'!C79=0," ",'Valuation with Synergies'!C79)</f>
        <v>Other Provisions</v>
      </c>
      <c r="D79" s="10" t="str">
        <f>IF('Valuation with Synergies'!D79=0," ",'Valuation with Synergies'!D79)</f>
        <v> </v>
      </c>
      <c r="E79" s="10" t="str">
        <f>IF('Valuation with Synergies'!E79=0," ",'Valuation with Synergies'!E79)</f>
        <v> </v>
      </c>
      <c r="F79" s="10" t="str">
        <f>IF('Valuation with Synergies'!F79=0," ",'Valuation with Synergies'!F79)</f>
        <v> </v>
      </c>
      <c r="G79" s="10" t="str">
        <f>IF('Valuation with Synergies'!G79=0," ",'Valuation with Synergies'!G79)</f>
        <v> </v>
      </c>
      <c r="H79" s="10" t="str">
        <f>IF('Valuation with Synergies'!H79=0," ",'Valuation with Synergies'!H79)</f>
        <v> </v>
      </c>
      <c r="I79" s="10" t="str">
        <f>IF('Valuation with Synergies'!I79=0," ",'Valuation with Synergies'!I79)</f>
        <v> </v>
      </c>
      <c r="J79" s="10" t="str">
        <f>IF('Valuation with Synergies'!J79=0," ",'Valuation with Synergies'!J79)</f>
        <v> </v>
      </c>
      <c r="K79" s="10" t="str">
        <f>IF('Valuation with Synergies'!K79=0," ",'Valuation with Synergies'!K79)</f>
        <v> </v>
      </c>
      <c r="L79" s="10" t="str">
        <f>IF('Valuation with Synergies'!L79=0," ",'Valuation with Synergies'!L79)</f>
        <v> </v>
      </c>
      <c r="M79" s="10" t="str">
        <f>IF('Valuation with Synergies'!M79=0," ",'Valuation with Synergies'!M79)</f>
        <v> </v>
      </c>
      <c r="N79" s="10" t="str">
        <f>IF('Valuation with Synergies'!N79=0," ",'Valuation with Synergies'!N79)</f>
        <v> </v>
      </c>
      <c r="O79" s="10" t="str">
        <f>IF('Valuation with Synergies'!O79=0," ",'Valuation with Synergies'!O79)</f>
        <v> </v>
      </c>
      <c r="P79" s="10" t="str">
        <f>IF('Valuation with Synergies'!P79=0," ",'Valuation with Synergies'!P79)</f>
        <v> </v>
      </c>
      <c r="Q79" s="10" t="str">
        <f>IF('Valuation with Synergies'!Q79=0," ",'Valuation with Synergies'!Q79)</f>
        <v> </v>
      </c>
      <c r="R79" s="10" t="str">
        <f>IF('Valuation with Synergies'!R79=0," ",'Valuation with Synergies'!R79)</f>
        <v> </v>
      </c>
      <c r="S79" s="10" t="str">
        <f>IF('Valuation with Synergies'!S79=0," ",'Valuation with Synergies'!S79)</f>
        <v> </v>
      </c>
    </row>
    <row r="80" spans="1:19" ht="12.75" outlineLevel="1">
      <c r="A80" s="10" t="str">
        <f>IF('Valuation with Synergies'!A80=0," ",'Valuation with Synergies'!A80)</f>
        <v> </v>
      </c>
      <c r="B80" s="10" t="str">
        <f>IF('Valuation with Synergies'!B80=0," ",'Valuation with Synergies'!B80)</f>
        <v> </v>
      </c>
      <c r="C80" s="10" t="str">
        <f>IF('Valuation with Synergies'!C80=0," ",'Valuation with Synergies'!C80)</f>
        <v>Defensive Acquisition Gain or Loss</v>
      </c>
      <c r="D80" s="10" t="str">
        <f>IF('Valuation with Synergies'!D80=0," ",'Valuation with Synergies'!D80)</f>
        <v> </v>
      </c>
      <c r="E80" s="10" t="str">
        <f>IF('Valuation with Synergies'!E80=0," ",'Valuation with Synergies'!E80)</f>
        <v> </v>
      </c>
      <c r="F80" s="10" t="str">
        <f>IF('Valuation with Synergies'!F80=0," ",'Valuation with Synergies'!F80)</f>
        <v> </v>
      </c>
      <c r="G80" s="10" t="str">
        <f>IF('Valuation with Synergies'!G80=0," ",'Valuation with Synergies'!G80)</f>
        <v> </v>
      </c>
      <c r="H80" s="10" t="str">
        <f>IF('Valuation with Synergies'!H80=0," ",'Valuation with Synergies'!H80)</f>
        <v> </v>
      </c>
      <c r="I80" s="10" t="str">
        <f>IF('Valuation with Synergies'!I80=0," ",'Valuation with Synergies'!I80)</f>
        <v> </v>
      </c>
      <c r="J80" s="10" t="str">
        <f>IF('Valuation with Synergies'!J80=0," ",'Valuation with Synergies'!J80)</f>
        <v> </v>
      </c>
      <c r="K80" s="10" t="str">
        <f>IF('Valuation with Synergies'!K80=0," ",'Valuation with Synergies'!K80)</f>
        <v> </v>
      </c>
      <c r="L80" s="10" t="str">
        <f>IF('Valuation with Synergies'!L80=0," ",'Valuation with Synergies'!L80)</f>
        <v> </v>
      </c>
      <c r="M80" s="10" t="str">
        <f>IF('Valuation with Synergies'!M80=0," ",'Valuation with Synergies'!M80)</f>
        <v> </v>
      </c>
      <c r="N80" s="10" t="str">
        <f>IF('Valuation with Synergies'!N80=0," ",'Valuation with Synergies'!N80)</f>
        <v> </v>
      </c>
      <c r="O80" s="10" t="str">
        <f>IF('Valuation with Synergies'!O80=0," ",'Valuation with Synergies'!O80)</f>
        <v> </v>
      </c>
      <c r="P80" s="10" t="str">
        <f>IF('Valuation with Synergies'!P80=0," ",'Valuation with Synergies'!P80)</f>
        <v> </v>
      </c>
      <c r="Q80" s="10" t="str">
        <f>IF('Valuation with Synergies'!Q80=0," ",'Valuation with Synergies'!Q80)</f>
        <v> </v>
      </c>
      <c r="R80" s="10" t="str">
        <f>IF('Valuation with Synergies'!R80=0," ",'Valuation with Synergies'!R80)</f>
        <v> </v>
      </c>
      <c r="S80" s="10" t="str">
        <f>IF('Valuation with Synergies'!S80=0," ",'Valuation with Synergies'!S80)</f>
        <v> </v>
      </c>
    </row>
    <row r="81" spans="1:19" ht="12.75" outlineLevel="1">
      <c r="A81" s="10" t="str">
        <f>IF('Valuation with Synergies'!A81=0," ",'Valuation with Synergies'!A81)</f>
        <v> </v>
      </c>
      <c r="B81" s="10" t="str">
        <f>IF('Valuation with Synergies'!B81=0," ",'Valuation with Synergies'!B81)</f>
        <v>(Calc)</v>
      </c>
      <c r="C81" s="10" t="str">
        <f>IF('Valuation with Synergies'!C81=0," ",'Valuation with Synergies'!C81)</f>
        <v>   Free Cash Flow (undiscounted)</v>
      </c>
      <c r="D81" s="10">
        <f>IF('Valuation with Synergies'!D81=0," ",'Valuation with Synergies'!D81)</f>
        <v>1461.8677042801555</v>
      </c>
      <c r="E81" s="10">
        <f>IF('Valuation with Synergies'!E81=0," ",'Valuation with Synergies'!E81)</f>
        <v>1177.9299999999998</v>
      </c>
      <c r="F81" s="10">
        <f>IF('Valuation with Synergies'!F81=0," ",'Valuation with Synergies'!F81)</f>
        <v>1255.6733800000006</v>
      </c>
      <c r="G81" s="10">
        <f>IF('Valuation with Synergies'!G81=0," ",'Valuation with Synergies'!G81)</f>
        <v>1338.5478230800004</v>
      </c>
      <c r="H81" s="10">
        <f>IF('Valuation with Synergies'!H81=0," ",'Valuation with Synergies'!H81)</f>
        <v>1426.8919794032795</v>
      </c>
      <c r="I81" s="10">
        <f>IF('Valuation with Synergies'!I81=0," ",'Valuation with Synergies'!I81)</f>
        <v>1521.066850043896</v>
      </c>
      <c r="J81" s="10">
        <f>IF('Valuation with Synergies'!J81=0," ",'Valuation with Synergies'!J81)</f>
        <v>1621.457262146792</v>
      </c>
      <c r="K81" s="10">
        <f>IF('Valuation with Synergies'!K81=0," ",'Valuation with Synergies'!K81)</f>
        <v>1728.4734414484851</v>
      </c>
      <c r="L81" s="10">
        <f>IF('Valuation with Synergies'!L81=0," ",'Valuation with Synergies'!L81)</f>
        <v>1842.5526885840804</v>
      </c>
      <c r="M81" s="10">
        <f>IF('Valuation with Synergies'!M81=0," ",'Valuation with Synergies'!M81)</f>
        <v>1964.161166030632</v>
      </c>
      <c r="N81" s="10">
        <f>IF('Valuation with Synergies'!N81=0," ",'Valuation with Synergies'!N81)</f>
        <v>2093.7958029886577</v>
      </c>
      <c r="O81" s="10">
        <f>IF('Valuation with Synergies'!O81=0," ",'Valuation with Synergies'!O81)</f>
        <v>2231.986325985908</v>
      </c>
      <c r="P81" s="10" t="str">
        <f>IF('Valuation with Synergies'!P81=0," ",'Valuation with Synergies'!P81)</f>
        <v> </v>
      </c>
      <c r="Q81" s="10" t="str">
        <f>IF('Valuation with Synergies'!Q81=0," ",'Valuation with Synergies'!Q81)</f>
        <v> </v>
      </c>
      <c r="R81" s="10" t="str">
        <f>IF('Valuation with Synergies'!R81=0," ",'Valuation with Synergies'!R81)</f>
        <v> </v>
      </c>
      <c r="S81" s="10" t="str">
        <f>IF('Valuation with Synergies'!S81=0," ",'Valuation with Synergies'!S81)</f>
        <v> </v>
      </c>
    </row>
    <row r="82" spans="1:19" ht="12.75">
      <c r="A82" s="10" t="str">
        <f>IF('Valuation with Synergies'!A82=0," ",'Valuation with Synergies'!A82)</f>
        <v> </v>
      </c>
      <c r="B82" s="10" t="str">
        <f>IF('Valuation with Synergies'!B82=0," ",'Valuation with Synergies'!B82)</f>
        <v> </v>
      </c>
      <c r="C82" s="10" t="str">
        <f>IF('Valuation with Synergies'!C82=0," ",'Valuation with Synergies'!C82)</f>
        <v>Note: Change in WCR and NetCapEx values can be modified in this section by expanding the outline.</v>
      </c>
      <c r="D82" s="10" t="str">
        <f>IF('Valuation with Synergies'!D82=0," ",'Valuation with Synergies'!D82)</f>
        <v> </v>
      </c>
      <c r="E82" s="10" t="str">
        <f>IF('Valuation with Synergies'!E82=0," ",'Valuation with Synergies'!E82)</f>
        <v> </v>
      </c>
      <c r="F82" s="10" t="str">
        <f>IF('Valuation with Synergies'!F82=0," ",'Valuation with Synergies'!F82)</f>
        <v> </v>
      </c>
      <c r="G82" s="10" t="str">
        <f>IF('Valuation with Synergies'!G82=0," ",'Valuation with Synergies'!G82)</f>
        <v> </v>
      </c>
      <c r="H82" s="10" t="str">
        <f>IF('Valuation with Synergies'!H82=0," ",'Valuation with Synergies'!H82)</f>
        <v> </v>
      </c>
      <c r="I82" s="10" t="str">
        <f>IF('Valuation with Synergies'!I82=0," ",'Valuation with Synergies'!I82)</f>
        <v> </v>
      </c>
      <c r="J82" s="10" t="str">
        <f>IF('Valuation with Synergies'!J82=0," ",'Valuation with Synergies'!J82)</f>
        <v> </v>
      </c>
      <c r="K82" s="10" t="str">
        <f>IF('Valuation with Synergies'!K82=0," ",'Valuation with Synergies'!K82)</f>
        <v> </v>
      </c>
      <c r="L82" s="10" t="str">
        <f>IF('Valuation with Synergies'!L82=0," ",'Valuation with Synergies'!L82)</f>
        <v> </v>
      </c>
      <c r="M82" s="10" t="str">
        <f>IF('Valuation with Synergies'!M82=0," ",'Valuation with Synergies'!M82)</f>
        <v> </v>
      </c>
      <c r="N82" s="10" t="str">
        <f>IF('Valuation with Synergies'!N82=0," ",'Valuation with Synergies'!N82)</f>
        <v> </v>
      </c>
      <c r="O82" s="10" t="str">
        <f>IF('Valuation with Synergies'!O82=0," ",'Valuation with Synergies'!O82)</f>
        <v> </v>
      </c>
      <c r="P82" s="10" t="str">
        <f>IF('Valuation with Synergies'!P82=0," ",'Valuation with Synergies'!P82)</f>
        <v> </v>
      </c>
      <c r="Q82" s="10" t="str">
        <f>IF('Valuation with Synergies'!Q82=0," ",'Valuation with Synergies'!Q82)</f>
        <v> </v>
      </c>
      <c r="R82" s="10" t="str">
        <f>IF('Valuation with Synergies'!R82=0," ",'Valuation with Synergies'!R82)</f>
        <v> </v>
      </c>
      <c r="S82" s="10" t="str">
        <f>IF('Valuation with Synergies'!S82=0," ",'Valuation with Synergies'!S82)</f>
        <v> </v>
      </c>
    </row>
    <row r="83" spans="1:19" ht="12.75">
      <c r="A83" s="10" t="str">
        <f>IF('Valuation with Synergies'!A83=0," ",'Valuation with Synergies'!A83)</f>
        <v> </v>
      </c>
      <c r="B83" s="10" t="str">
        <f>IF('Valuation with Synergies'!B83=0," ",'Valuation with Synergies'!B83)</f>
        <v> </v>
      </c>
      <c r="C83" s="10" t="str">
        <f>IF('Valuation with Synergies'!C83=0," ",'Valuation with Synergies'!C83)</f>
        <v> </v>
      </c>
      <c r="D83" s="10" t="str">
        <f>IF('Valuation with Synergies'!D83=0," ",'Valuation with Synergies'!D83)</f>
        <v> </v>
      </c>
      <c r="E83" s="10" t="str">
        <f>IF('Valuation with Synergies'!E83=0," ",'Valuation with Synergies'!E83)</f>
        <v> </v>
      </c>
      <c r="F83" s="10" t="str">
        <f>IF('Valuation with Synergies'!F83=0," ",'Valuation with Synergies'!F83)</f>
        <v> </v>
      </c>
      <c r="G83" s="10" t="str">
        <f>IF('Valuation with Synergies'!G83=0," ",'Valuation with Synergies'!G83)</f>
        <v> </v>
      </c>
      <c r="H83" s="10" t="str">
        <f>IF('Valuation with Synergies'!H83=0," ",'Valuation with Synergies'!H83)</f>
        <v> </v>
      </c>
      <c r="I83" s="10" t="str">
        <f>IF('Valuation with Synergies'!I83=0," ",'Valuation with Synergies'!I83)</f>
        <v> </v>
      </c>
      <c r="J83" s="10" t="str">
        <f>IF('Valuation with Synergies'!J83=0," ",'Valuation with Synergies'!J83)</f>
        <v> </v>
      </c>
      <c r="K83" s="10" t="str">
        <f>IF('Valuation with Synergies'!K83=0," ",'Valuation with Synergies'!K83)</f>
        <v> </v>
      </c>
      <c r="L83" s="10" t="str">
        <f>IF('Valuation with Synergies'!L83=0," ",'Valuation with Synergies'!L83)</f>
        <v> </v>
      </c>
      <c r="M83" s="10" t="str">
        <f>IF('Valuation with Synergies'!M83=0," ",'Valuation with Synergies'!M83)</f>
        <v> </v>
      </c>
      <c r="N83" s="10" t="str">
        <f>IF('Valuation with Synergies'!N83=0," ",'Valuation with Synergies'!N83)</f>
        <v> </v>
      </c>
      <c r="O83" s="10" t="str">
        <f>IF('Valuation with Synergies'!O83=0," ",'Valuation with Synergies'!O83)</f>
        <v> </v>
      </c>
      <c r="P83" s="10" t="str">
        <f>IF('Valuation with Synergies'!P83=0," ",'Valuation with Synergies'!P83)</f>
        <v> </v>
      </c>
      <c r="Q83" s="10" t="str">
        <f>IF('Valuation with Synergies'!Q83=0," ",'Valuation with Synergies'!Q83)</f>
        <v> </v>
      </c>
      <c r="R83" s="10" t="str">
        <f>IF('Valuation with Synergies'!R83=0," ",'Valuation with Synergies'!R83)</f>
        <v> </v>
      </c>
      <c r="S83" s="10" t="str">
        <f>IF('Valuation with Synergies'!S83=0," ",'Valuation with Synergies'!S83)</f>
        <v> </v>
      </c>
    </row>
    <row r="84" spans="1:19" ht="12.75">
      <c r="A84" s="10" t="str">
        <f>IF('Valuation with Synergies'!A84=0," ",'Valuation with Synergies'!A84)</f>
        <v> </v>
      </c>
      <c r="B84" s="10" t="str">
        <f>IF('Valuation with Synergies'!B84=0," ",'Valuation with Synergies'!B84)</f>
        <v>  Discounted Cash Flow Valuation w/ Terminal Value</v>
      </c>
      <c r="C84" s="10" t="str">
        <f>IF('Valuation with Synergies'!C84=0," ",'Valuation with Synergies'!C84)</f>
        <v> </v>
      </c>
      <c r="D84" s="10">
        <f>IF('Valuation with Synergies'!D84=0," ",'Valuation with Synergies'!D84)</f>
        <v>-1</v>
      </c>
      <c r="E84" s="10" t="str">
        <f>IF('Valuation with Synergies'!E84=0," ",'Valuation with Synergies'!E84)</f>
        <v> </v>
      </c>
      <c r="F84" s="10">
        <f>IF('Valuation with Synergies'!F84=0," ",'Valuation with Synergies'!F84)</f>
        <v>1</v>
      </c>
      <c r="G84" s="10">
        <f>IF('Valuation with Synergies'!G84=0," ",'Valuation with Synergies'!G84)</f>
        <v>2</v>
      </c>
      <c r="H84" s="10">
        <f>IF('Valuation with Synergies'!H84=0," ",'Valuation with Synergies'!H84)</f>
        <v>3</v>
      </c>
      <c r="I84" s="10">
        <f>IF('Valuation with Synergies'!I84=0," ",'Valuation with Synergies'!I84)</f>
        <v>4</v>
      </c>
      <c r="J84" s="10">
        <f>IF('Valuation with Synergies'!J84=0," ",'Valuation with Synergies'!J84)</f>
        <v>5</v>
      </c>
      <c r="K84" s="10">
        <f>IF('Valuation with Synergies'!K84=0," ",'Valuation with Synergies'!K84)</f>
        <v>6</v>
      </c>
      <c r="L84" s="10">
        <f>IF('Valuation with Synergies'!L84=0," ",'Valuation with Synergies'!L84)</f>
        <v>7</v>
      </c>
      <c r="M84" s="10">
        <f>IF('Valuation with Synergies'!M84=0," ",'Valuation with Synergies'!M84)</f>
        <v>8</v>
      </c>
      <c r="N84" s="10">
        <f>IF('Valuation with Synergies'!N84=0," ",'Valuation with Synergies'!N84)</f>
        <v>9</v>
      </c>
      <c r="O84" s="10">
        <f>IF('Valuation with Synergies'!O84=0," ",'Valuation with Synergies'!O84)</f>
        <v>10</v>
      </c>
      <c r="P84" s="10" t="str">
        <f>IF('Valuation with Synergies'!P84=0," ",'Valuation with Synergies'!P84)</f>
        <v> </v>
      </c>
      <c r="Q84" s="10" t="str">
        <f>IF('Valuation with Synergies'!Q84=0," ",'Valuation with Synergies'!Q84)</f>
        <v> </v>
      </c>
      <c r="R84" s="10" t="str">
        <f>IF('Valuation with Synergies'!R84=0," ",'Valuation with Synergies'!R84)</f>
        <v> </v>
      </c>
      <c r="S84" s="10" t="str">
        <f>IF('Valuation with Synergies'!S84=0," ",'Valuation with Synergies'!S84)</f>
        <v> </v>
      </c>
    </row>
    <row r="85" spans="1:19" ht="12.75">
      <c r="A85" s="10" t="str">
        <f>IF('Valuation with Synergies'!A85=0," ",'Valuation with Synergies'!A85)</f>
        <v> </v>
      </c>
      <c r="B85" s="10" t="str">
        <f>IF('Valuation with Synergies'!B85=0," ",'Valuation with Synergies'!B85)</f>
        <v> </v>
      </c>
      <c r="C85" s="10" t="str">
        <f>IF('Valuation with Synergies'!C85=0," ",'Valuation with Synergies'!C85)</f>
        <v> </v>
      </c>
      <c r="D85" s="10">
        <f>IF('Valuation with Synergies'!D85=0," ",'Valuation with Synergies'!D85)</f>
        <v>2003</v>
      </c>
      <c r="E85" s="10">
        <f>IF('Valuation with Synergies'!E85=0," ",'Valuation with Synergies'!E85)</f>
        <v>2004</v>
      </c>
      <c r="F85" s="10">
        <f>IF('Valuation with Synergies'!F85=0," ",'Valuation with Synergies'!F85)</f>
        <v>2005</v>
      </c>
      <c r="G85" s="10">
        <f>IF('Valuation with Synergies'!G85=0," ",'Valuation with Synergies'!G85)</f>
        <v>2006</v>
      </c>
      <c r="H85" s="10">
        <f>IF('Valuation with Synergies'!H85=0," ",'Valuation with Synergies'!H85)</f>
        <v>2007</v>
      </c>
      <c r="I85" s="10">
        <f>IF('Valuation with Synergies'!I85=0," ",'Valuation with Synergies'!I85)</f>
        <v>2008</v>
      </c>
      <c r="J85" s="10">
        <f>IF('Valuation with Synergies'!J85=0," ",'Valuation with Synergies'!J85)</f>
        <v>2009</v>
      </c>
      <c r="K85" s="10">
        <f>IF('Valuation with Synergies'!K85=0," ",'Valuation with Synergies'!K85)</f>
        <v>2010</v>
      </c>
      <c r="L85" s="10">
        <f>IF('Valuation with Synergies'!L85=0," ",'Valuation with Synergies'!L85)</f>
        <v>2011</v>
      </c>
      <c r="M85" s="10">
        <f>IF('Valuation with Synergies'!M85=0," ",'Valuation with Synergies'!M85)</f>
        <v>2012</v>
      </c>
      <c r="N85" s="10">
        <f>IF('Valuation with Synergies'!N85=0," ",'Valuation with Synergies'!N85)</f>
        <v>2013</v>
      </c>
      <c r="O85" s="10">
        <f>IF('Valuation with Synergies'!O85=0," ",'Valuation with Synergies'!O85)</f>
        <v>2014</v>
      </c>
      <c r="P85" s="10" t="str">
        <f>IF('Valuation with Synergies'!P85=0," ",'Valuation with Synergies'!P85)</f>
        <v> </v>
      </c>
      <c r="Q85" s="10" t="str">
        <f>IF('Valuation with Synergies'!Q85=0," ",'Valuation with Synergies'!Q85)</f>
        <v> </v>
      </c>
      <c r="R85" s="10" t="str">
        <f>IF('Valuation with Synergies'!R85=0," ",'Valuation with Synergies'!R85)</f>
        <v> </v>
      </c>
      <c r="S85" s="10" t="str">
        <f>IF('Valuation with Synergies'!S85=0," ",'Valuation with Synergies'!S85)</f>
        <v> </v>
      </c>
    </row>
    <row r="86" spans="1:19" ht="12.75" outlineLevel="1">
      <c r="A86" s="10" t="str">
        <f>IF('Valuation with Synergies'!A86=0," ",'Valuation with Synergies'!A86)</f>
        <v> </v>
      </c>
      <c r="B86" s="10" t="str">
        <f>IF('Valuation with Synergies'!B86=0," ",'Valuation with Synergies'!B86)</f>
        <v> </v>
      </c>
      <c r="C86" s="10" t="str">
        <f>IF('Valuation with Synergies'!C86=0," ",'Valuation with Synergies'!C86)</f>
        <v>Free Cash Flow from assets</v>
      </c>
      <c r="D86" s="10">
        <f>IF('Valuation with Synergies'!D86=0," ",'Valuation with Synergies'!D86)</f>
        <v>1461.8677042801555</v>
      </c>
      <c r="E86" s="10">
        <f>IF('Valuation with Synergies'!E86=0," ",'Valuation with Synergies'!E86)</f>
        <v>1177.9299999999998</v>
      </c>
      <c r="F86" s="10">
        <f>IF('Valuation with Synergies'!F86=0," ",'Valuation with Synergies'!F86)</f>
        <v>1255.6733800000006</v>
      </c>
      <c r="G86" s="10">
        <f>IF('Valuation with Synergies'!G86=0," ",'Valuation with Synergies'!G86)</f>
        <v>1338.5478230800004</v>
      </c>
      <c r="H86" s="10">
        <f>IF('Valuation with Synergies'!H86=0," ",'Valuation with Synergies'!H86)</f>
        <v>1426.8919794032795</v>
      </c>
      <c r="I86" s="10">
        <f>IF('Valuation with Synergies'!I86=0," ",'Valuation with Synergies'!I86)</f>
        <v>1521.066850043896</v>
      </c>
      <c r="J86" s="10">
        <f>IF('Valuation with Synergies'!J86=0," ",'Valuation with Synergies'!J86)</f>
        <v>1621.457262146792</v>
      </c>
      <c r="K86" s="10">
        <f>IF('Valuation with Synergies'!K86=0," ",'Valuation with Synergies'!K86)</f>
        <v>1728.4734414484851</v>
      </c>
      <c r="L86" s="10">
        <f>IF('Valuation with Synergies'!L86=0," ",'Valuation with Synergies'!L86)</f>
        <v>1842.5526885840804</v>
      </c>
      <c r="M86" s="10">
        <f>IF('Valuation with Synergies'!M86=0," ",'Valuation with Synergies'!M86)</f>
        <v>1964.161166030632</v>
      </c>
      <c r="N86" s="10">
        <f>IF('Valuation with Synergies'!N86=0," ",'Valuation with Synergies'!N86)</f>
        <v>2093.7958029886577</v>
      </c>
      <c r="O86" s="10">
        <f>IF('Valuation with Synergies'!O86=0," ",'Valuation with Synergies'!O86)</f>
        <v>2231.986325985908</v>
      </c>
      <c r="P86" s="10" t="str">
        <f>IF('Valuation with Synergies'!P86=0," ",'Valuation with Synergies'!P86)</f>
        <v> </v>
      </c>
      <c r="Q86" s="10" t="str">
        <f>IF('Valuation with Synergies'!Q86=0," ",'Valuation with Synergies'!Q86)</f>
        <v> </v>
      </c>
      <c r="R86" s="10" t="str">
        <f>IF('Valuation with Synergies'!R86=0," ",'Valuation with Synergies'!R86)</f>
        <v> </v>
      </c>
      <c r="S86" s="10" t="str">
        <f>IF('Valuation with Synergies'!S86=0," ",'Valuation with Synergies'!S86)</f>
        <v> </v>
      </c>
    </row>
    <row r="87" spans="1:19" ht="12.75" outlineLevel="1">
      <c r="A87" s="10" t="str">
        <f>IF('Valuation with Synergies'!A87=0," ",'Valuation with Synergies'!A87)</f>
        <v> </v>
      </c>
      <c r="B87" s="10" t="str">
        <f>IF('Valuation with Synergies'!B87=0," ",'Valuation with Synergies'!B87)</f>
        <v>  WACC</v>
      </c>
      <c r="C87" s="10" t="str">
        <f>IF('Valuation with Synergies'!C87=0," ",'Valuation with Synergies'!C87)</f>
        <v> </v>
      </c>
      <c r="D87" s="10" t="str">
        <f>IF('Valuation with Synergies'!D87=0," ",'Valuation with Synergies'!D87)</f>
        <v> </v>
      </c>
      <c r="E87" s="10" t="str">
        <f>IF('Valuation with Synergies'!E87=0," ",'Valuation with Synergies'!E87)</f>
        <v> </v>
      </c>
      <c r="F87" s="10" t="str">
        <f>IF('Valuation with Synergies'!F87=0," ",'Valuation with Synergies'!F87)</f>
        <v> </v>
      </c>
      <c r="G87" s="10" t="str">
        <f>IF('Valuation with Synergies'!G87=0," ",'Valuation with Synergies'!G87)</f>
        <v> </v>
      </c>
      <c r="H87" s="10" t="str">
        <f>IF('Valuation with Synergies'!H87=0," ",'Valuation with Synergies'!H87)</f>
        <v> </v>
      </c>
      <c r="I87" s="10" t="str">
        <f>IF('Valuation with Synergies'!I87=0," ",'Valuation with Synergies'!I87)</f>
        <v> </v>
      </c>
      <c r="J87" s="10" t="str">
        <f>IF('Valuation with Synergies'!J87=0," ",'Valuation with Synergies'!J87)</f>
        <v> </v>
      </c>
      <c r="K87" s="10" t="str">
        <f>IF('Valuation with Synergies'!K87=0," ",'Valuation with Synergies'!K87)</f>
        <v> </v>
      </c>
      <c r="L87" s="10" t="str">
        <f>IF('Valuation with Synergies'!L87=0," ",'Valuation with Synergies'!L87)</f>
        <v> </v>
      </c>
      <c r="M87" s="10" t="str">
        <f>IF('Valuation with Synergies'!M87=0," ",'Valuation with Synergies'!M87)</f>
        <v> </v>
      </c>
      <c r="N87" s="10" t="str">
        <f>IF('Valuation with Synergies'!N87=0," ",'Valuation with Synergies'!N87)</f>
        <v> </v>
      </c>
      <c r="O87" s="10" t="str">
        <f>IF('Valuation with Synergies'!O87=0," ",'Valuation with Synergies'!O87)</f>
        <v> </v>
      </c>
      <c r="P87" s="10" t="str">
        <f>IF('Valuation with Synergies'!P87=0," ",'Valuation with Synergies'!P87)</f>
        <v> </v>
      </c>
      <c r="Q87" s="10" t="str">
        <f>IF('Valuation with Synergies'!Q87=0," ",'Valuation with Synergies'!Q87)</f>
        <v> </v>
      </c>
      <c r="R87" s="10" t="str">
        <f>IF('Valuation with Synergies'!R87=0," ",'Valuation with Synergies'!R87)</f>
        <v> </v>
      </c>
      <c r="S87" s="10" t="str">
        <f>IF('Valuation with Synergies'!S87=0," ",'Valuation with Synergies'!S87)</f>
        <v> </v>
      </c>
    </row>
    <row r="88" spans="1:19" ht="12.75" outlineLevel="1">
      <c r="A88" s="10" t="str">
        <f>IF('Valuation with Synergies'!A88=0," ",'Valuation with Synergies'!A88)</f>
        <v> </v>
      </c>
      <c r="B88" s="10" t="str">
        <f>IF('Valuation with Synergies'!B88=0," ",'Valuation with Synergies'!B88)</f>
        <v> </v>
      </c>
      <c r="C88" s="10" t="str">
        <f>IF('Valuation with Synergies'!C88=0," ",'Valuation with Synergies'!C88)</f>
        <v>TV (WACC) at end of year 5</v>
      </c>
      <c r="D88" s="10" t="str">
        <f>IF('Valuation with Synergies'!D88=0," ",'Valuation with Synergies'!D88)</f>
        <v> </v>
      </c>
      <c r="E88" s="10" t="str">
        <f>IF('Valuation with Synergies'!E88=0," ",'Valuation with Synergies'!E88)</f>
        <v> </v>
      </c>
      <c r="F88" s="10" t="str">
        <f>IF('Valuation with Synergies'!F88=0," ",'Valuation with Synergies'!F88)</f>
        <v> </v>
      </c>
      <c r="G88" s="10" t="str">
        <f>IF('Valuation with Synergies'!G88=0," ",'Valuation with Synergies'!G88)</f>
        <v> </v>
      </c>
      <c r="H88" s="10" t="str">
        <f>IF('Valuation with Synergies'!H88=0," ",'Valuation with Synergies'!H88)</f>
        <v> </v>
      </c>
      <c r="I88" s="10" t="str">
        <f>IF('Valuation with Synergies'!I88=0," ",'Valuation with Synergies'!I88)</f>
        <v> </v>
      </c>
      <c r="J88" s="10">
        <f>IF('Valuation with Synergies'!J88=0," ",'Valuation with Synergies'!J88)</f>
        <v>35651.4598735934</v>
      </c>
      <c r="K88" s="10" t="str">
        <f>IF('Valuation with Synergies'!K88=0," ",'Valuation with Synergies'!K88)</f>
        <v> </v>
      </c>
      <c r="L88" s="10" t="str">
        <f>IF('Valuation with Synergies'!L88=0," ",'Valuation with Synergies'!L88)</f>
        <v> </v>
      </c>
      <c r="M88" s="10" t="str">
        <f>IF('Valuation with Synergies'!M88=0," ",'Valuation with Synergies'!M88)</f>
        <v> </v>
      </c>
      <c r="N88" s="10" t="str">
        <f>IF('Valuation with Synergies'!N88=0," ",'Valuation with Synergies'!N88)</f>
        <v> </v>
      </c>
      <c r="O88" s="10" t="str">
        <f>IF('Valuation with Synergies'!O88=0," ",'Valuation with Synergies'!O88)</f>
        <v> </v>
      </c>
      <c r="P88" s="10" t="str">
        <f>IF('Valuation with Synergies'!P88=0," ",'Valuation with Synergies'!P88)</f>
        <v> </v>
      </c>
      <c r="Q88" s="10" t="str">
        <f>IF('Valuation with Synergies'!Q88=0," ",'Valuation with Synergies'!Q88)</f>
        <v> </v>
      </c>
      <c r="R88" s="10" t="str">
        <f>IF('Valuation with Synergies'!R88=0," ",'Valuation with Synergies'!R88)</f>
        <v> </v>
      </c>
      <c r="S88" s="10" t="str">
        <f>IF('Valuation with Synergies'!S88=0," ",'Valuation with Synergies'!S88)</f>
        <v> </v>
      </c>
    </row>
    <row r="89" spans="1:19" ht="12.75" outlineLevel="1">
      <c r="A89" s="10" t="str">
        <f>IF('Valuation with Synergies'!A89=0," ",'Valuation with Synergies'!A89)</f>
        <v> </v>
      </c>
      <c r="B89" s="10" t="str">
        <f>IF('Valuation with Synergies'!B89=0," ",'Valuation with Synergies'!B89)</f>
        <v> </v>
      </c>
      <c r="C89" s="10" t="str">
        <f>IF('Valuation with Synergies'!C89=0," ",'Valuation with Synergies'!C89)</f>
        <v> </v>
      </c>
      <c r="D89" s="10">
        <f>IF('Valuation with Synergies'!D89=0," ",'Valuation with Synergies'!D89)</f>
        <v>1461.8677042801555</v>
      </c>
      <c r="E89" s="10">
        <f>IF('Valuation with Synergies'!E89=0," ",'Valuation with Synergies'!E89)</f>
        <v>1177.9299999999998</v>
      </c>
      <c r="F89" s="10">
        <f>IF('Valuation with Synergies'!F89=0," ",'Valuation with Synergies'!F89)</f>
        <v>1255.6733800000006</v>
      </c>
      <c r="G89" s="10">
        <f>IF('Valuation with Synergies'!G89=0," ",'Valuation with Synergies'!G89)</f>
        <v>1338.5478230800004</v>
      </c>
      <c r="H89" s="10">
        <f>IF('Valuation with Synergies'!H89=0," ",'Valuation with Synergies'!H89)</f>
        <v>1426.8919794032795</v>
      </c>
      <c r="I89" s="10">
        <f>IF('Valuation with Synergies'!I89=0," ",'Valuation with Synergies'!I89)</f>
        <v>1521.066850043896</v>
      </c>
      <c r="J89" s="10">
        <f>IF('Valuation with Synergies'!J89=0," ",'Valuation with Synergies'!J89)</f>
        <v>37272.91713574019</v>
      </c>
      <c r="K89" s="10" t="str">
        <f>IF('Valuation with Synergies'!K89=0," ",'Valuation with Synergies'!K89)</f>
        <v> </v>
      </c>
      <c r="L89" s="10" t="str">
        <f>IF('Valuation with Synergies'!L89=0," ",'Valuation with Synergies'!L89)</f>
        <v> </v>
      </c>
      <c r="M89" s="10" t="str">
        <f>IF('Valuation with Synergies'!M89=0," ",'Valuation with Synergies'!M89)</f>
        <v> </v>
      </c>
      <c r="N89" s="10" t="str">
        <f>IF('Valuation with Synergies'!N89=0," ",'Valuation with Synergies'!N89)</f>
        <v> </v>
      </c>
      <c r="O89" s="10" t="str">
        <f>IF('Valuation with Synergies'!O89=0," ",'Valuation with Synergies'!O89)</f>
        <v> </v>
      </c>
      <c r="P89" s="10" t="str">
        <f>IF('Valuation with Synergies'!P89=0," ",'Valuation with Synergies'!P89)</f>
        <v> </v>
      </c>
      <c r="Q89" s="10" t="str">
        <f>IF('Valuation with Synergies'!Q89=0," ",'Valuation with Synergies'!Q89)</f>
        <v> </v>
      </c>
      <c r="R89" s="10" t="str">
        <f>IF('Valuation with Synergies'!R89=0," ",'Valuation with Synergies'!R89)</f>
        <v> </v>
      </c>
      <c r="S89" s="10" t="str">
        <f>IF('Valuation with Synergies'!S89=0," ",'Valuation with Synergies'!S89)</f>
        <v> </v>
      </c>
    </row>
    <row r="90" spans="1:19" ht="12.75" outlineLevel="1">
      <c r="A90" s="10" t="str">
        <f>IF('Valuation with Synergies'!A90=0," ",'Valuation with Synergies'!A90)</f>
        <v> </v>
      </c>
      <c r="B90" s="10" t="str">
        <f>IF('Valuation with Synergies'!B90=0," ",'Valuation with Synergies'!B90)</f>
        <v> </v>
      </c>
      <c r="C90" s="10" t="str">
        <f>IF('Valuation with Synergies'!C90=0," ",'Valuation with Synergies'!C90)</f>
        <v>Discounted Cash Flow (WACC) 0.0814</v>
      </c>
      <c r="D90" s="10">
        <f>IF('Valuation with Synergies'!D90=0," ",'Valuation with Synergies'!D90)</f>
        <v>1580.9300304610992</v>
      </c>
      <c r="E90" s="10">
        <f>IF('Valuation with Synergies'!E90=0," ",'Valuation with Synergies'!E90)</f>
        <v>1177.9299999999998</v>
      </c>
      <c r="F90" s="10">
        <f>IF('Valuation with Synergies'!F90=0," ",'Valuation with Synergies'!F90)</f>
        <v>1161.1066435438127</v>
      </c>
      <c r="G90" s="10">
        <f>IF('Valuation with Synergies'!G90=0," ",'Valuation with Synergies'!G90)</f>
        <v>1144.5235605524754</v>
      </c>
      <c r="H90" s="10">
        <f>IF('Valuation with Synergies'!H90=0," ",'Valuation with Synergies'!H90)</f>
        <v>1128.177319407687</v>
      </c>
      <c r="I90" s="10">
        <f>IF('Valuation with Synergies'!I90=0," ",'Valuation with Synergies'!I90)</f>
        <v>1112.0645375019865</v>
      </c>
      <c r="J90" s="10">
        <f>IF('Valuation with Synergies'!J90=0," ",'Valuation with Synergies'!J90)</f>
        <v>25198.256748948144</v>
      </c>
      <c r="K90" s="10" t="str">
        <f>IF('Valuation with Synergies'!K90=0," ",'Valuation with Synergies'!K90)</f>
        <v> </v>
      </c>
      <c r="L90" s="10" t="str">
        <f>IF('Valuation with Synergies'!L90=0," ",'Valuation with Synergies'!L90)</f>
        <v> </v>
      </c>
      <c r="M90" s="10" t="str">
        <f>IF('Valuation with Synergies'!M90=0," ",'Valuation with Synergies'!M90)</f>
        <v> </v>
      </c>
      <c r="N90" s="10" t="str">
        <f>IF('Valuation with Synergies'!N90=0," ",'Valuation with Synergies'!N90)</f>
        <v> </v>
      </c>
      <c r="O90" s="10" t="str">
        <f>IF('Valuation with Synergies'!O90=0," ",'Valuation with Synergies'!O90)</f>
        <v> </v>
      </c>
      <c r="P90" s="10" t="str">
        <f>IF('Valuation with Synergies'!P90=0," ",'Valuation with Synergies'!P90)</f>
        <v> </v>
      </c>
      <c r="Q90" s="10" t="str">
        <f>IF('Valuation with Synergies'!Q90=0," ",'Valuation with Synergies'!Q90)</f>
        <v> </v>
      </c>
      <c r="R90" s="10" t="str">
        <f>IF('Valuation with Synergies'!R90=0," ",'Valuation with Synergies'!R90)</f>
        <v> </v>
      </c>
      <c r="S90" s="10" t="str">
        <f>IF('Valuation with Synergies'!S90=0," ",'Valuation with Synergies'!S90)</f>
        <v> </v>
      </c>
    </row>
    <row r="91" spans="1:19" ht="12.75" outlineLevel="1">
      <c r="A91" s="10" t="str">
        <f>IF('Valuation with Synergies'!A91=0," ",'Valuation with Synergies'!A91)</f>
        <v> </v>
      </c>
      <c r="B91" s="10" t="str">
        <f>IF('Valuation with Synergies'!B91=0," ",'Valuation with Synergies'!B91)</f>
        <v> </v>
      </c>
      <c r="C91" s="10" t="str">
        <f>IF('Valuation with Synergies'!C91=0," ",'Valuation with Synergies'!C91)</f>
        <v> </v>
      </c>
      <c r="D91" s="10">
        <f>IF('Valuation with Synergies'!D91=0," ",'Valuation with Synergies'!D91)</f>
        <v>30922.058809954106</v>
      </c>
      <c r="E91" s="10" t="str">
        <f>IF('Valuation with Synergies'!E91=0," ",'Valuation with Synergies'!E91)</f>
        <v> </v>
      </c>
      <c r="F91" s="10" t="str">
        <f>IF('Valuation with Synergies'!F91=0," ",'Valuation with Synergies'!F91)</f>
        <v> </v>
      </c>
      <c r="G91" s="10" t="str">
        <f>IF('Valuation with Synergies'!G91=0," ",'Valuation with Synergies'!G91)</f>
        <v> </v>
      </c>
      <c r="H91" s="10" t="str">
        <f>IF('Valuation with Synergies'!H91=0," ",'Valuation with Synergies'!H91)</f>
        <v> </v>
      </c>
      <c r="I91" s="10" t="str">
        <f>IF('Valuation with Synergies'!I91=0," ",'Valuation with Synergies'!I91)</f>
        <v> </v>
      </c>
      <c r="J91" s="10" t="str">
        <f>IF('Valuation with Synergies'!J91=0," ",'Valuation with Synergies'!J91)</f>
        <v> </v>
      </c>
      <c r="K91" s="10" t="str">
        <f>IF('Valuation with Synergies'!K91=0," ",'Valuation with Synergies'!K91)</f>
        <v> </v>
      </c>
      <c r="L91" s="10" t="str">
        <f>IF('Valuation with Synergies'!L91=0," ",'Valuation with Synergies'!L91)</f>
        <v> </v>
      </c>
      <c r="M91" s="10" t="str">
        <f>IF('Valuation with Synergies'!M91=0," ",'Valuation with Synergies'!M91)</f>
        <v> </v>
      </c>
      <c r="N91" s="10" t="str">
        <f>IF('Valuation with Synergies'!N91=0," ",'Valuation with Synergies'!N91)</f>
        <v> </v>
      </c>
      <c r="O91" s="10" t="str">
        <f>IF('Valuation with Synergies'!O91=0," ",'Valuation with Synergies'!O91)</f>
        <v> </v>
      </c>
      <c r="P91" s="10" t="str">
        <f>IF('Valuation with Synergies'!P91=0," ",'Valuation with Synergies'!P91)</f>
        <v> </v>
      </c>
      <c r="Q91" s="10" t="str">
        <f>IF('Valuation with Synergies'!Q91=0," ",'Valuation with Synergies'!Q91)</f>
        <v> </v>
      </c>
      <c r="R91" s="10" t="str">
        <f>IF('Valuation with Synergies'!R91=0," ",'Valuation with Synergies'!R91)</f>
        <v> </v>
      </c>
      <c r="S91" s="10" t="str">
        <f>IF('Valuation with Synergies'!S91=0," ",'Valuation with Synergies'!S91)</f>
        <v> </v>
      </c>
    </row>
    <row r="92" spans="1:19" ht="12.75" outlineLevel="1">
      <c r="A92" s="10" t="str">
        <f>IF('Valuation with Synergies'!A92=0," ",'Valuation with Synergies'!A92)</f>
        <v> </v>
      </c>
      <c r="B92" s="10" t="str">
        <f>IF('Valuation with Synergies'!B92=0," ",'Valuation with Synergies'!B92)</f>
        <v> </v>
      </c>
      <c r="C92" s="10" t="str">
        <f>IF('Valuation with Synergies'!C92=0," ",'Valuation with Synergies'!C92)</f>
        <v>Less book value of debt</v>
      </c>
      <c r="D92" s="10">
        <f>IF('Valuation with Synergies'!D92=0," ",'Valuation with Synergies'!D92)</f>
        <v>12190</v>
      </c>
      <c r="E92" s="10" t="str">
        <f>IF('Valuation with Synergies'!E92=0," ",'Valuation with Synergies'!E92)</f>
        <v> </v>
      </c>
      <c r="F92" s="10" t="str">
        <f>IF('Valuation with Synergies'!F92=0," ",'Valuation with Synergies'!F92)</f>
        <v> </v>
      </c>
      <c r="G92" s="10" t="str">
        <f>IF('Valuation with Synergies'!G92=0," ",'Valuation with Synergies'!G92)</f>
        <v> </v>
      </c>
      <c r="H92" s="10" t="str">
        <f>IF('Valuation with Synergies'!H92=0," ",'Valuation with Synergies'!H92)</f>
        <v> </v>
      </c>
      <c r="I92" s="10" t="str">
        <f>IF('Valuation with Synergies'!I92=0," ",'Valuation with Synergies'!I92)</f>
        <v> </v>
      </c>
      <c r="J92" s="10" t="str">
        <f>IF('Valuation with Synergies'!J92=0," ",'Valuation with Synergies'!J92)</f>
        <v> </v>
      </c>
      <c r="K92" s="10" t="str">
        <f>IF('Valuation with Synergies'!K92=0," ",'Valuation with Synergies'!K92)</f>
        <v> </v>
      </c>
      <c r="L92" s="10" t="str">
        <f>IF('Valuation with Synergies'!L92=0," ",'Valuation with Synergies'!L92)</f>
        <v> </v>
      </c>
      <c r="M92" s="10" t="str">
        <f>IF('Valuation with Synergies'!M92=0," ",'Valuation with Synergies'!M92)</f>
        <v> </v>
      </c>
      <c r="N92" s="10" t="str">
        <f>IF('Valuation with Synergies'!N92=0," ",'Valuation with Synergies'!N92)</f>
        <v> </v>
      </c>
      <c r="O92" s="10" t="str">
        <f>IF('Valuation with Synergies'!O92=0," ",'Valuation with Synergies'!O92)</f>
        <v> </v>
      </c>
      <c r="P92" s="10" t="str">
        <f>IF('Valuation with Synergies'!P92=0," ",'Valuation with Synergies'!P92)</f>
        <v> </v>
      </c>
      <c r="Q92" s="10" t="str">
        <f>IF('Valuation with Synergies'!Q92=0," ",'Valuation with Synergies'!Q92)</f>
        <v> </v>
      </c>
      <c r="R92" s="10" t="str">
        <f>IF('Valuation with Synergies'!R92=0," ",'Valuation with Synergies'!R92)</f>
        <v> </v>
      </c>
      <c r="S92" s="10" t="str">
        <f>IF('Valuation with Synergies'!S92=0," ",'Valuation with Synergies'!S92)</f>
        <v> </v>
      </c>
    </row>
    <row r="93" spans="1:19" ht="12.75" outlineLevel="1">
      <c r="A93" s="10" t="str">
        <f>IF('Valuation with Synergies'!A93=0," ",'Valuation with Synergies'!A93)</f>
        <v> </v>
      </c>
      <c r="B93" s="10" t="str">
        <f>IF('Valuation with Synergies'!B93=0," ",'Valuation with Synergies'!B93)</f>
        <v> </v>
      </c>
      <c r="C93" s="10" t="str">
        <f>IF('Valuation with Synergies'!C93=0," ",'Valuation with Synergies'!C93)</f>
        <v>DCF Value of Equity</v>
      </c>
      <c r="D93" s="10">
        <f>IF('Valuation with Synergies'!D93=0," ",'Valuation with Synergies'!D93)</f>
        <v>18732.058809954106</v>
      </c>
      <c r="E93" s="10" t="str">
        <f>IF('Valuation with Synergies'!E93=0," ",'Valuation with Synergies'!E93)</f>
        <v> </v>
      </c>
      <c r="F93" s="10" t="str">
        <f>IF('Valuation with Synergies'!F93=0," ",'Valuation with Synergies'!F93)</f>
        <v> </v>
      </c>
      <c r="G93" s="10" t="str">
        <f>IF('Valuation with Synergies'!G93=0," ",'Valuation with Synergies'!G93)</f>
        <v> </v>
      </c>
      <c r="H93" s="10" t="str">
        <f>IF('Valuation with Synergies'!H93=0," ",'Valuation with Synergies'!H93)</f>
        <v> </v>
      </c>
      <c r="I93" s="10" t="str">
        <f>IF('Valuation with Synergies'!I93=0," ",'Valuation with Synergies'!I93)</f>
        <v> </v>
      </c>
      <c r="J93" s="10" t="str">
        <f>IF('Valuation with Synergies'!J93=0," ",'Valuation with Synergies'!J93)</f>
        <v> </v>
      </c>
      <c r="K93" s="10" t="str">
        <f>IF('Valuation with Synergies'!K93=0," ",'Valuation with Synergies'!K93)</f>
        <v> </v>
      </c>
      <c r="L93" s="10" t="str">
        <f>IF('Valuation with Synergies'!L93=0," ",'Valuation with Synergies'!L93)</f>
        <v> </v>
      </c>
      <c r="M93" s="10" t="str">
        <f>IF('Valuation with Synergies'!M93=0," ",'Valuation with Synergies'!M93)</f>
        <v> </v>
      </c>
      <c r="N93" s="10" t="str">
        <f>IF('Valuation with Synergies'!N93=0," ",'Valuation with Synergies'!N93)</f>
        <v> </v>
      </c>
      <c r="O93" s="10" t="str">
        <f>IF('Valuation with Synergies'!O93=0," ",'Valuation with Synergies'!O93)</f>
        <v> </v>
      </c>
      <c r="P93" s="10" t="str">
        <f>IF('Valuation with Synergies'!P93=0," ",'Valuation with Synergies'!P93)</f>
        <v> </v>
      </c>
      <c r="Q93" s="10" t="str">
        <f>IF('Valuation with Synergies'!Q93=0," ",'Valuation with Synergies'!Q93)</f>
        <v> </v>
      </c>
      <c r="R93" s="10" t="str">
        <f>IF('Valuation with Synergies'!R93=0," ",'Valuation with Synergies'!R93)</f>
        <v> </v>
      </c>
      <c r="S93" s="10" t="str">
        <f>IF('Valuation with Synergies'!S93=0," ",'Valuation with Synergies'!S93)</f>
        <v> </v>
      </c>
    </row>
    <row r="94" spans="1:19" ht="12.75" outlineLevel="1">
      <c r="A94" s="10" t="str">
        <f>IF('Valuation with Synergies'!A94=0," ",'Valuation with Synergies'!A94)</f>
        <v> </v>
      </c>
      <c r="B94" s="10" t="str">
        <f>IF('Valuation with Synergies'!B94=0," ",'Valuation with Synergies'!B94)</f>
        <v> </v>
      </c>
      <c r="C94" s="10" t="str">
        <f>IF('Valuation with Synergies'!C94=0," ",'Valuation with Synergies'!C94)</f>
        <v># of Shares (Millions)</v>
      </c>
      <c r="D94" s="10">
        <f>IF('Valuation with Synergies'!D94=0," ",'Valuation with Synergies'!D94)</f>
        <v>480</v>
      </c>
      <c r="E94" s="10" t="str">
        <f>IF('Valuation with Synergies'!E94=0," ",'Valuation with Synergies'!E94)</f>
        <v> </v>
      </c>
      <c r="F94" s="10" t="str">
        <f>IF('Valuation with Synergies'!F94=0," ",'Valuation with Synergies'!F94)</f>
        <v> </v>
      </c>
      <c r="G94" s="10" t="str">
        <f>IF('Valuation with Synergies'!G94=0," ",'Valuation with Synergies'!G94)</f>
        <v> </v>
      </c>
      <c r="H94" s="10" t="str">
        <f>IF('Valuation with Synergies'!H94=0," ",'Valuation with Synergies'!H94)</f>
        <v> </v>
      </c>
      <c r="I94" s="10" t="str">
        <f>IF('Valuation with Synergies'!I94=0," ",'Valuation with Synergies'!I94)</f>
        <v> </v>
      </c>
      <c r="J94" s="10" t="str">
        <f>IF('Valuation with Synergies'!J94=0," ",'Valuation with Synergies'!J94)</f>
        <v> </v>
      </c>
      <c r="K94" s="10" t="str">
        <f>IF('Valuation with Synergies'!K94=0," ",'Valuation with Synergies'!K94)</f>
        <v> </v>
      </c>
      <c r="L94" s="10" t="str">
        <f>IF('Valuation with Synergies'!L94=0," ",'Valuation with Synergies'!L94)</f>
        <v> </v>
      </c>
      <c r="M94" s="10" t="str">
        <f>IF('Valuation with Synergies'!M94=0," ",'Valuation with Synergies'!M94)</f>
        <v> </v>
      </c>
      <c r="N94" s="10" t="str">
        <f>IF('Valuation with Synergies'!N94=0," ",'Valuation with Synergies'!N94)</f>
        <v> </v>
      </c>
      <c r="O94" s="10" t="str">
        <f>IF('Valuation with Synergies'!O94=0," ",'Valuation with Synergies'!O94)</f>
        <v> </v>
      </c>
      <c r="P94" s="10" t="str">
        <f>IF('Valuation with Synergies'!P94=0," ",'Valuation with Synergies'!P94)</f>
        <v> </v>
      </c>
      <c r="Q94" s="10" t="str">
        <f>IF('Valuation with Synergies'!Q94=0," ",'Valuation with Synergies'!Q94)</f>
        <v> </v>
      </c>
      <c r="R94" s="10" t="str">
        <f>IF('Valuation with Synergies'!R94=0," ",'Valuation with Synergies'!R94)</f>
        <v> </v>
      </c>
      <c r="S94" s="10" t="str">
        <f>IF('Valuation with Synergies'!S94=0," ",'Valuation with Synergies'!S94)</f>
        <v> </v>
      </c>
    </row>
    <row r="95" spans="1:19" ht="12.75" outlineLevel="1">
      <c r="A95" s="10" t="str">
        <f>IF('Valuation with Synergies'!A95=0," ",'Valuation with Synergies'!A95)</f>
        <v> </v>
      </c>
      <c r="B95" s="10" t="str">
        <f>IF('Valuation with Synergies'!B95=0," ",'Valuation with Synergies'!B95)</f>
        <v> </v>
      </c>
      <c r="C95" s="10" t="str">
        <f>IF('Valuation with Synergies'!C95=0," ",'Valuation with Synergies'!C95)</f>
        <v>Price per Share</v>
      </c>
      <c r="D95" s="10">
        <f>IF('Valuation with Synergies'!D95=0," ",'Valuation with Synergies'!D95)</f>
        <v>39.02512252073772</v>
      </c>
      <c r="E95" s="10" t="str">
        <f>IF('Valuation with Synergies'!E95=0," ",'Valuation with Synergies'!E95)</f>
        <v> </v>
      </c>
      <c r="F95" s="10" t="str">
        <f>IF('Valuation with Synergies'!F95=0," ",'Valuation with Synergies'!F95)</f>
        <v> </v>
      </c>
      <c r="G95" s="10" t="str">
        <f>IF('Valuation with Synergies'!G95=0," ",'Valuation with Synergies'!G95)</f>
        <v> </v>
      </c>
      <c r="H95" s="10" t="str">
        <f>IF('Valuation with Synergies'!H95=0," ",'Valuation with Synergies'!H95)</f>
        <v> </v>
      </c>
      <c r="I95" s="10" t="str">
        <f>IF('Valuation with Synergies'!I95=0," ",'Valuation with Synergies'!I95)</f>
        <v> </v>
      </c>
      <c r="J95" s="10" t="str">
        <f>IF('Valuation with Synergies'!J95=0," ",'Valuation with Synergies'!J95)</f>
        <v> </v>
      </c>
      <c r="K95" s="10" t="str">
        <f>IF('Valuation with Synergies'!K95=0," ",'Valuation with Synergies'!K95)</f>
        <v> </v>
      </c>
      <c r="L95" s="10" t="str">
        <f>IF('Valuation with Synergies'!L95=0," ",'Valuation with Synergies'!L95)</f>
        <v> </v>
      </c>
      <c r="M95" s="10" t="str">
        <f>IF('Valuation with Synergies'!M95=0," ",'Valuation with Synergies'!M95)</f>
        <v> </v>
      </c>
      <c r="N95" s="10" t="str">
        <f>IF('Valuation with Synergies'!N95=0," ",'Valuation with Synergies'!N95)</f>
        <v> </v>
      </c>
      <c r="O95" s="10" t="str">
        <f>IF('Valuation with Synergies'!O95=0," ",'Valuation with Synergies'!O95)</f>
        <v> </v>
      </c>
      <c r="P95" s="10" t="str">
        <f>IF('Valuation with Synergies'!P95=0," ",'Valuation with Synergies'!P95)</f>
        <v> </v>
      </c>
      <c r="Q95" s="10" t="str">
        <f>IF('Valuation with Synergies'!Q95=0," ",'Valuation with Synergies'!Q95)</f>
        <v> </v>
      </c>
      <c r="R95" s="10" t="str">
        <f>IF('Valuation with Synergies'!R95=0," ",'Valuation with Synergies'!R95)</f>
        <v> </v>
      </c>
      <c r="S95" s="10" t="str">
        <f>IF('Valuation with Synergies'!S95=0," ",'Valuation with Synergies'!S95)</f>
        <v> </v>
      </c>
    </row>
    <row r="96" spans="1:19" ht="12.75" outlineLevel="1">
      <c r="A96" s="10" t="str">
        <f>IF('Valuation with Synergies'!A96=0," ",'Valuation with Synergies'!A96)</f>
        <v> </v>
      </c>
      <c r="B96" s="10" t="str">
        <f>IF('Valuation with Synergies'!B96=0," ",'Valuation with Synergies'!B96)</f>
        <v> </v>
      </c>
      <c r="C96" s="10" t="str">
        <f>IF('Valuation with Synergies'!C96=0," ",'Valuation with Synergies'!C96)</f>
        <v>% of Value based on TV</v>
      </c>
      <c r="D96" s="10">
        <f>IF('Valuation with Synergies'!D96=0," ",'Valuation with Synergies'!D96)</f>
        <v>0.7794459940891999</v>
      </c>
      <c r="E96" s="10" t="str">
        <f>IF('Valuation with Synergies'!E96=0," ",'Valuation with Synergies'!E96)</f>
        <v> </v>
      </c>
      <c r="F96" s="10" t="str">
        <f>IF('Valuation with Synergies'!F96=0," ",'Valuation with Synergies'!F96)</f>
        <v> </v>
      </c>
      <c r="G96" s="10" t="str">
        <f>IF('Valuation with Synergies'!G96=0," ",'Valuation with Synergies'!G96)</f>
        <v> </v>
      </c>
      <c r="H96" s="10" t="str">
        <f>IF('Valuation with Synergies'!H96=0," ",'Valuation with Synergies'!H96)</f>
        <v> </v>
      </c>
      <c r="I96" s="10" t="str">
        <f>IF('Valuation with Synergies'!I96=0," ",'Valuation with Synergies'!I96)</f>
        <v> </v>
      </c>
      <c r="J96" s="10" t="str">
        <f>IF('Valuation with Synergies'!J96=0," ",'Valuation with Synergies'!J96)</f>
        <v> </v>
      </c>
      <c r="K96" s="10" t="str">
        <f>IF('Valuation with Synergies'!K96=0," ",'Valuation with Synergies'!K96)</f>
        <v> </v>
      </c>
      <c r="L96" s="10" t="str">
        <f>IF('Valuation with Synergies'!L96=0," ",'Valuation with Synergies'!L96)</f>
        <v> </v>
      </c>
      <c r="M96" s="10" t="str">
        <f>IF('Valuation with Synergies'!M96=0," ",'Valuation with Synergies'!M96)</f>
        <v> </v>
      </c>
      <c r="N96" s="10" t="str">
        <f>IF('Valuation with Synergies'!N96=0," ",'Valuation with Synergies'!N96)</f>
        <v> </v>
      </c>
      <c r="O96" s="10" t="str">
        <f>IF('Valuation with Synergies'!O96=0," ",'Valuation with Synergies'!O96)</f>
        <v> </v>
      </c>
      <c r="P96" s="10" t="str">
        <f>IF('Valuation with Synergies'!P96=0," ",'Valuation with Synergies'!P96)</f>
        <v> </v>
      </c>
      <c r="Q96" s="10" t="str">
        <f>IF('Valuation with Synergies'!Q96=0," ",'Valuation with Synergies'!Q96)</f>
        <v> </v>
      </c>
      <c r="R96" s="10" t="str">
        <f>IF('Valuation with Synergies'!R96=0," ",'Valuation with Synergies'!R96)</f>
        <v> </v>
      </c>
      <c r="S96" s="10" t="str">
        <f>IF('Valuation with Synergies'!S96=0," ",'Valuation with Synergies'!S96)</f>
        <v> </v>
      </c>
    </row>
    <row r="97" spans="1:19" ht="12.75" outlineLevel="1">
      <c r="A97" s="10" t="str">
        <f>IF('Valuation with Synergies'!A97=0," ",'Valuation with Synergies'!A97)</f>
        <v> </v>
      </c>
      <c r="B97" s="10" t="str">
        <f>IF('Valuation with Synergies'!B97=0," ",'Valuation with Synergies'!B97)</f>
        <v>  APV</v>
      </c>
      <c r="C97" s="10" t="str">
        <f>IF('Valuation with Synergies'!C97=0," ",'Valuation with Synergies'!C97)</f>
        <v> </v>
      </c>
      <c r="D97" s="10" t="str">
        <f>IF('Valuation with Synergies'!D97=0," ",'Valuation with Synergies'!D97)</f>
        <v> </v>
      </c>
      <c r="E97" s="10" t="str">
        <f>IF('Valuation with Synergies'!E97=0," ",'Valuation with Synergies'!E97)</f>
        <v> </v>
      </c>
      <c r="F97" s="10" t="str">
        <f>IF('Valuation with Synergies'!F97=0," ",'Valuation with Synergies'!F97)</f>
        <v> </v>
      </c>
      <c r="G97" s="10" t="str">
        <f>IF('Valuation with Synergies'!G97=0," ",'Valuation with Synergies'!G97)</f>
        <v> </v>
      </c>
      <c r="H97" s="10" t="str">
        <f>IF('Valuation with Synergies'!H97=0," ",'Valuation with Synergies'!H97)</f>
        <v> </v>
      </c>
      <c r="I97" s="10" t="str">
        <f>IF('Valuation with Synergies'!I97=0," ",'Valuation with Synergies'!I97)</f>
        <v> </v>
      </c>
      <c r="J97" s="10" t="str">
        <f>IF('Valuation with Synergies'!J97=0," ",'Valuation with Synergies'!J97)</f>
        <v> </v>
      </c>
      <c r="K97" s="10" t="str">
        <f>IF('Valuation with Synergies'!K97=0," ",'Valuation with Synergies'!K97)</f>
        <v> </v>
      </c>
      <c r="L97" s="10" t="str">
        <f>IF('Valuation with Synergies'!L97=0," ",'Valuation with Synergies'!L97)</f>
        <v> </v>
      </c>
      <c r="M97" s="10" t="str">
        <f>IF('Valuation with Synergies'!M97=0," ",'Valuation with Synergies'!M97)</f>
        <v> </v>
      </c>
      <c r="N97" s="10" t="str">
        <f>IF('Valuation with Synergies'!N97=0," ",'Valuation with Synergies'!N97)</f>
        <v> </v>
      </c>
      <c r="O97" s="10" t="str">
        <f>IF('Valuation with Synergies'!O97=0," ",'Valuation with Synergies'!O97)</f>
        <v> </v>
      </c>
      <c r="P97" s="10" t="str">
        <f>IF('Valuation with Synergies'!P97=0," ",'Valuation with Synergies'!P97)</f>
        <v> </v>
      </c>
      <c r="Q97" s="10" t="str">
        <f>IF('Valuation with Synergies'!Q97=0," ",'Valuation with Synergies'!Q97)</f>
        <v> </v>
      </c>
      <c r="R97" s="10" t="str">
        <f>IF('Valuation with Synergies'!R97=0," ",'Valuation with Synergies'!R97)</f>
        <v> </v>
      </c>
      <c r="S97" s="10" t="str">
        <f>IF('Valuation with Synergies'!S97=0," ",'Valuation with Synergies'!S97)</f>
        <v> </v>
      </c>
    </row>
    <row r="98" spans="1:19" ht="12.75" outlineLevel="1">
      <c r="A98" s="10" t="str">
        <f>IF('Valuation with Synergies'!A98=0," ",'Valuation with Synergies'!A98)</f>
        <v> </v>
      </c>
      <c r="B98" s="10" t="str">
        <f>IF('Valuation with Synergies'!B98=0," ",'Valuation with Synergies'!B98)</f>
        <v> </v>
      </c>
      <c r="C98" s="10" t="str">
        <f>IF('Valuation with Synergies'!C98=0," ",'Valuation with Synergies'!C98)</f>
        <v>TV (APV) at end of year 5</v>
      </c>
      <c r="D98" s="10" t="str">
        <f>IF('Valuation with Synergies'!D98=0," ",'Valuation with Synergies'!D98)</f>
        <v> </v>
      </c>
      <c r="E98" s="10" t="str">
        <f>IF('Valuation with Synergies'!E98=0," ",'Valuation with Synergies'!E98)</f>
        <v> </v>
      </c>
      <c r="F98" s="10" t="str">
        <f>IF('Valuation with Synergies'!F98=0," ",'Valuation with Synergies'!F98)</f>
        <v> </v>
      </c>
      <c r="G98" s="10" t="str">
        <f>IF('Valuation with Synergies'!G98=0," ",'Valuation with Synergies'!G98)</f>
        <v> </v>
      </c>
      <c r="H98" s="10" t="str">
        <f>IF('Valuation with Synergies'!H98=0," ",'Valuation with Synergies'!H98)</f>
        <v> </v>
      </c>
      <c r="I98" s="10" t="str">
        <f>IF('Valuation with Synergies'!I98=0," ",'Valuation with Synergies'!I98)</f>
        <v> </v>
      </c>
      <c r="J98" s="10">
        <f>IF('Valuation with Synergies'!J98=0," ",'Valuation with Synergies'!J98)</f>
        <v>30058.306996247473</v>
      </c>
      <c r="K98" s="10" t="str">
        <f>IF('Valuation with Synergies'!K98=0," ",'Valuation with Synergies'!K98)</f>
        <v> </v>
      </c>
      <c r="L98" s="10" t="str">
        <f>IF('Valuation with Synergies'!L98=0," ",'Valuation with Synergies'!L98)</f>
        <v> </v>
      </c>
      <c r="M98" s="10" t="str">
        <f>IF('Valuation with Synergies'!M98=0," ",'Valuation with Synergies'!M98)</f>
        <v> </v>
      </c>
      <c r="N98" s="10" t="str">
        <f>IF('Valuation with Synergies'!N98=0," ",'Valuation with Synergies'!N98)</f>
        <v> </v>
      </c>
      <c r="O98" s="10" t="str">
        <f>IF('Valuation with Synergies'!O98=0," ",'Valuation with Synergies'!O98)</f>
        <v> </v>
      </c>
      <c r="P98" s="10" t="str">
        <f>IF('Valuation with Synergies'!P98=0," ",'Valuation with Synergies'!P98)</f>
        <v> </v>
      </c>
      <c r="Q98" s="10" t="str">
        <f>IF('Valuation with Synergies'!Q98=0," ",'Valuation with Synergies'!Q98)</f>
        <v> </v>
      </c>
      <c r="R98" s="10" t="str">
        <f>IF('Valuation with Synergies'!R98=0," ",'Valuation with Synergies'!R98)</f>
        <v> </v>
      </c>
      <c r="S98" s="10" t="str">
        <f>IF('Valuation with Synergies'!S98=0," ",'Valuation with Synergies'!S98)</f>
        <v> </v>
      </c>
    </row>
    <row r="99" spans="1:19" ht="12.75" outlineLevel="1">
      <c r="A99" s="10" t="str">
        <f>IF('Valuation with Synergies'!A99=0," ",'Valuation with Synergies'!A99)</f>
        <v> </v>
      </c>
      <c r="B99" s="10" t="str">
        <f>IF('Valuation with Synergies'!B99=0," ",'Valuation with Synergies'!B99)</f>
        <v> </v>
      </c>
      <c r="C99" s="10" t="str">
        <f>IF('Valuation with Synergies'!C99=0," ",'Valuation with Synergies'!C99)</f>
        <v> </v>
      </c>
      <c r="D99" s="10">
        <f>IF('Valuation with Synergies'!D99=0," ",'Valuation with Synergies'!D99)</f>
        <v>1461.8677042801555</v>
      </c>
      <c r="E99" s="10">
        <f>IF('Valuation with Synergies'!E99=0," ",'Valuation with Synergies'!E99)</f>
        <v>1177.9299999999998</v>
      </c>
      <c r="F99" s="10">
        <f>IF('Valuation with Synergies'!F99=0," ",'Valuation with Synergies'!F99)</f>
        <v>1255.6733800000006</v>
      </c>
      <c r="G99" s="10">
        <f>IF('Valuation with Synergies'!G99=0," ",'Valuation with Synergies'!G99)</f>
        <v>1338.5478230800004</v>
      </c>
      <c r="H99" s="10">
        <f>IF('Valuation with Synergies'!H99=0," ",'Valuation with Synergies'!H99)</f>
        <v>1426.8919794032795</v>
      </c>
      <c r="I99" s="10">
        <f>IF('Valuation with Synergies'!I99=0," ",'Valuation with Synergies'!I99)</f>
        <v>1521.066850043896</v>
      </c>
      <c r="J99" s="10">
        <f>IF('Valuation with Synergies'!J99=0," ",'Valuation with Synergies'!J99)</f>
        <v>31679.764258394265</v>
      </c>
      <c r="K99" s="10" t="str">
        <f>IF('Valuation with Synergies'!K99=0," ",'Valuation with Synergies'!K99)</f>
        <v> </v>
      </c>
      <c r="L99" s="10" t="str">
        <f>IF('Valuation with Synergies'!L99=0," ",'Valuation with Synergies'!L99)</f>
        <v> </v>
      </c>
      <c r="M99" s="10" t="str">
        <f>IF('Valuation with Synergies'!M99=0," ",'Valuation with Synergies'!M99)</f>
        <v> </v>
      </c>
      <c r="N99" s="10" t="str">
        <f>IF('Valuation with Synergies'!N99=0," ",'Valuation with Synergies'!N99)</f>
        <v> </v>
      </c>
      <c r="O99" s="10" t="str">
        <f>IF('Valuation with Synergies'!O99=0," ",'Valuation with Synergies'!O99)</f>
        <v> </v>
      </c>
      <c r="P99" s="10" t="str">
        <f>IF('Valuation with Synergies'!P99=0," ",'Valuation with Synergies'!P99)</f>
        <v> </v>
      </c>
      <c r="Q99" s="10" t="str">
        <f>IF('Valuation with Synergies'!Q99=0," ",'Valuation with Synergies'!Q99)</f>
        <v> </v>
      </c>
      <c r="R99" s="10" t="str">
        <f>IF('Valuation with Synergies'!R99=0," ",'Valuation with Synergies'!R99)</f>
        <v> </v>
      </c>
      <c r="S99" s="10" t="str">
        <f>IF('Valuation with Synergies'!S99=0," ",'Valuation with Synergies'!S99)</f>
        <v> </v>
      </c>
    </row>
    <row r="100" spans="1:19" ht="12.75" outlineLevel="1">
      <c r="A100" s="10" t="str">
        <f>IF('Valuation with Synergies'!A100=0," ",'Valuation with Synergies'!A100)</f>
        <v> </v>
      </c>
      <c r="B100" s="10" t="str">
        <f>IF('Valuation with Synergies'!B100=0," ",'Valuation with Synergies'!B100)</f>
        <v> </v>
      </c>
      <c r="C100" s="10" t="str">
        <f>IF('Valuation with Synergies'!C100=0," ",'Valuation with Synergies'!C100)</f>
        <v>Discounted Cash Flow (APV) 0.0902</v>
      </c>
      <c r="D100" s="10">
        <f>IF('Valuation with Synergies'!D100=0," ",'Valuation with Synergies'!D100)</f>
        <v>1593.7272890547747</v>
      </c>
      <c r="E100" s="10">
        <f>IF('Valuation with Synergies'!E100=0," ",'Valuation with Synergies'!E100)</f>
        <v>1177.9299999999998</v>
      </c>
      <c r="F100" s="10">
        <f>IF('Valuation with Synergies'!F100=0," ",'Valuation with Synergies'!F100)</f>
        <v>1151.7832278789672</v>
      </c>
      <c r="G100" s="10">
        <f>IF('Valuation with Synergies'!G100=0," ",'Valuation with Synergies'!G100)</f>
        <v>1126.2168414280065</v>
      </c>
      <c r="H100" s="10">
        <f>IF('Valuation with Synergies'!H100=0," ",'Valuation with Synergies'!H100)</f>
        <v>1101.2179576983376</v>
      </c>
      <c r="I100" s="10">
        <f>IF('Valuation with Synergies'!I100=0," ",'Valuation with Synergies'!I100)</f>
        <v>1076.773979706837</v>
      </c>
      <c r="J100" s="10">
        <f>IF('Valuation with Synergies'!J100=0," ",'Valuation with Synergies'!J100)</f>
        <v>20570.85081845693</v>
      </c>
      <c r="K100" s="10" t="str">
        <f>IF('Valuation with Synergies'!K100=0," ",'Valuation with Synergies'!K100)</f>
        <v> </v>
      </c>
      <c r="L100" s="10" t="str">
        <f>IF('Valuation with Synergies'!L100=0," ",'Valuation with Synergies'!L100)</f>
        <v> </v>
      </c>
      <c r="M100" s="10" t="str">
        <f>IF('Valuation with Synergies'!M100=0," ",'Valuation with Synergies'!M100)</f>
        <v> </v>
      </c>
      <c r="N100" s="10" t="str">
        <f>IF('Valuation with Synergies'!N100=0," ",'Valuation with Synergies'!N100)</f>
        <v> </v>
      </c>
      <c r="O100" s="10" t="str">
        <f>IF('Valuation with Synergies'!O100=0," ",'Valuation with Synergies'!O100)</f>
        <v> </v>
      </c>
      <c r="P100" s="10" t="str">
        <f>IF('Valuation with Synergies'!P100=0," ",'Valuation with Synergies'!P100)</f>
        <v> </v>
      </c>
      <c r="Q100" s="10" t="str">
        <f>IF('Valuation with Synergies'!Q100=0," ",'Valuation with Synergies'!Q100)</f>
        <v> </v>
      </c>
      <c r="R100" s="10" t="str">
        <f>IF('Valuation with Synergies'!R100=0," ",'Valuation with Synergies'!R100)</f>
        <v> </v>
      </c>
      <c r="S100" s="10" t="str">
        <f>IF('Valuation with Synergies'!S100=0," ",'Valuation with Synergies'!S100)</f>
        <v> </v>
      </c>
    </row>
    <row r="101" spans="1:19" ht="12.75" outlineLevel="1">
      <c r="A101" s="10" t="str">
        <f>IF('Valuation with Synergies'!A101=0," ",'Valuation with Synergies'!A101)</f>
        <v> </v>
      </c>
      <c r="B101" s="10" t="str">
        <f>IF('Valuation with Synergies'!B101=0," ",'Valuation with Synergies'!B101)</f>
        <v> </v>
      </c>
      <c r="C101" s="10" t="str">
        <f>IF('Valuation with Synergies'!C101=0," ",'Valuation with Synergies'!C101)</f>
        <v> </v>
      </c>
      <c r="D101" s="10">
        <f>IF('Valuation with Synergies'!D101=0," ",'Valuation with Synergies'!D101)</f>
        <v>26204.77282516908</v>
      </c>
      <c r="E101" s="10" t="str">
        <f>IF('Valuation with Synergies'!E101=0," ",'Valuation with Synergies'!E101)</f>
        <v> </v>
      </c>
      <c r="F101" s="10" t="str">
        <f>IF('Valuation with Synergies'!F101=0," ",'Valuation with Synergies'!F101)</f>
        <v> </v>
      </c>
      <c r="G101" s="10" t="str">
        <f>IF('Valuation with Synergies'!G101=0," ",'Valuation with Synergies'!G101)</f>
        <v> </v>
      </c>
      <c r="H101" s="10" t="str">
        <f>IF('Valuation with Synergies'!H101=0," ",'Valuation with Synergies'!H101)</f>
        <v> </v>
      </c>
      <c r="I101" s="10" t="str">
        <f>IF('Valuation with Synergies'!I101=0," ",'Valuation with Synergies'!I101)</f>
        <v> </v>
      </c>
      <c r="J101" s="10" t="str">
        <f>IF('Valuation with Synergies'!J101=0," ",'Valuation with Synergies'!J101)</f>
        <v> </v>
      </c>
      <c r="K101" s="10" t="str">
        <f>IF('Valuation with Synergies'!K101=0," ",'Valuation with Synergies'!K101)</f>
        <v> </v>
      </c>
      <c r="L101" s="10" t="str">
        <f>IF('Valuation with Synergies'!L101=0," ",'Valuation with Synergies'!L101)</f>
        <v> </v>
      </c>
      <c r="M101" s="10" t="str">
        <f>IF('Valuation with Synergies'!M101=0," ",'Valuation with Synergies'!M101)</f>
        <v> </v>
      </c>
      <c r="N101" s="10" t="str">
        <f>IF('Valuation with Synergies'!N101=0," ",'Valuation with Synergies'!N101)</f>
        <v> </v>
      </c>
      <c r="O101" s="10" t="str">
        <f>IF('Valuation with Synergies'!O101=0," ",'Valuation with Synergies'!O101)</f>
        <v> </v>
      </c>
      <c r="P101" s="10" t="str">
        <f>IF('Valuation with Synergies'!P101=0," ",'Valuation with Synergies'!P101)</f>
        <v> </v>
      </c>
      <c r="Q101" s="10" t="str">
        <f>IF('Valuation with Synergies'!Q101=0," ",'Valuation with Synergies'!Q101)</f>
        <v> </v>
      </c>
      <c r="R101" s="10" t="str">
        <f>IF('Valuation with Synergies'!R101=0," ",'Valuation with Synergies'!R101)</f>
        <v> </v>
      </c>
      <c r="S101" s="10" t="str">
        <f>IF('Valuation with Synergies'!S101=0," ",'Valuation with Synergies'!S101)</f>
        <v> </v>
      </c>
    </row>
    <row r="102" spans="1:19" ht="12.75" outlineLevel="1">
      <c r="A102" s="10" t="str">
        <f>IF('Valuation with Synergies'!A102=0," ",'Valuation with Synergies'!A102)</f>
        <v> </v>
      </c>
      <c r="B102" s="10" t="str">
        <f>IF('Valuation with Synergies'!B102=0," ",'Valuation with Synergies'!B102)</f>
        <v> </v>
      </c>
      <c r="C102" s="10" t="str">
        <f>IF('Valuation with Synergies'!C102=0," ",'Valuation with Synergies'!C102)</f>
        <v>Debt Tax shield (tax rate*net debt post acq.)</v>
      </c>
      <c r="D102" s="10">
        <f>IF('Valuation with Synergies'!D102=0," ",'Valuation with Synergies'!D102)</f>
        <v>4266.5</v>
      </c>
      <c r="E102" s="10" t="str">
        <f>IF('Valuation with Synergies'!E102=0," ",'Valuation with Synergies'!E102)</f>
        <v> </v>
      </c>
      <c r="F102" s="10" t="str">
        <f>IF('Valuation with Synergies'!F102=0," ",'Valuation with Synergies'!F102)</f>
        <v> </v>
      </c>
      <c r="G102" s="10" t="str">
        <f>IF('Valuation with Synergies'!G102=0," ",'Valuation with Synergies'!G102)</f>
        <v> </v>
      </c>
      <c r="H102" s="10" t="str">
        <f>IF('Valuation with Synergies'!H102=0," ",'Valuation with Synergies'!H102)</f>
        <v> </v>
      </c>
      <c r="I102" s="10" t="str">
        <f>IF('Valuation with Synergies'!I102=0," ",'Valuation with Synergies'!I102)</f>
        <v> </v>
      </c>
      <c r="J102" s="10" t="str">
        <f>IF('Valuation with Synergies'!J102=0," ",'Valuation with Synergies'!J102)</f>
        <v> </v>
      </c>
      <c r="K102" s="10" t="str">
        <f>IF('Valuation with Synergies'!K102=0," ",'Valuation with Synergies'!K102)</f>
        <v> </v>
      </c>
      <c r="L102" s="10" t="str">
        <f>IF('Valuation with Synergies'!L102=0," ",'Valuation with Synergies'!L102)</f>
        <v> </v>
      </c>
      <c r="M102" s="10" t="str">
        <f>IF('Valuation with Synergies'!M102=0," ",'Valuation with Synergies'!M102)</f>
        <v> </v>
      </c>
      <c r="N102" s="10" t="str">
        <f>IF('Valuation with Synergies'!N102=0," ",'Valuation with Synergies'!N102)</f>
        <v> </v>
      </c>
      <c r="O102" s="10" t="str">
        <f>IF('Valuation with Synergies'!O102=0," ",'Valuation with Synergies'!O102)</f>
        <v> </v>
      </c>
      <c r="P102" s="10" t="str">
        <f>IF('Valuation with Synergies'!P102=0," ",'Valuation with Synergies'!P102)</f>
        <v> </v>
      </c>
      <c r="Q102" s="10" t="str">
        <f>IF('Valuation with Synergies'!Q102=0," ",'Valuation with Synergies'!Q102)</f>
        <v> </v>
      </c>
      <c r="R102" s="10" t="str">
        <f>IF('Valuation with Synergies'!R102=0," ",'Valuation with Synergies'!R102)</f>
        <v> </v>
      </c>
      <c r="S102" s="10" t="str">
        <f>IF('Valuation with Synergies'!S102=0," ",'Valuation with Synergies'!S102)</f>
        <v> </v>
      </c>
    </row>
    <row r="103" spans="1:19" ht="12.75" outlineLevel="1">
      <c r="A103" s="10" t="str">
        <f>IF('Valuation with Synergies'!A103=0," ",'Valuation with Synergies'!A103)</f>
        <v> </v>
      </c>
      <c r="B103" s="10" t="str">
        <f>IF('Valuation with Synergies'!B103=0," ",'Valuation with Synergies'!B103)</f>
        <v> </v>
      </c>
      <c r="C103" s="10" t="str">
        <f>IF('Valuation with Synergies'!C103=0," ",'Valuation with Synergies'!C103)</f>
        <v>Value Levered</v>
      </c>
      <c r="D103" s="10">
        <f>IF('Valuation with Synergies'!D103=0," ",'Valuation with Synergies'!D103)</f>
        <v>30471.27282516908</v>
      </c>
      <c r="E103" s="10" t="str">
        <f>IF('Valuation with Synergies'!E103=0," ",'Valuation with Synergies'!E103)</f>
        <v> </v>
      </c>
      <c r="F103" s="10" t="str">
        <f>IF('Valuation with Synergies'!F103=0," ",'Valuation with Synergies'!F103)</f>
        <v> </v>
      </c>
      <c r="G103" s="10" t="str">
        <f>IF('Valuation with Synergies'!G103=0," ",'Valuation with Synergies'!G103)</f>
        <v> </v>
      </c>
      <c r="H103" s="10" t="str">
        <f>IF('Valuation with Synergies'!H103=0," ",'Valuation with Synergies'!H103)</f>
        <v> </v>
      </c>
      <c r="I103" s="10" t="str">
        <f>IF('Valuation with Synergies'!I103=0," ",'Valuation with Synergies'!I103)</f>
        <v> </v>
      </c>
      <c r="J103" s="10" t="str">
        <f>IF('Valuation with Synergies'!J103=0," ",'Valuation with Synergies'!J103)</f>
        <v> </v>
      </c>
      <c r="K103" s="10" t="str">
        <f>IF('Valuation with Synergies'!K103=0," ",'Valuation with Synergies'!K103)</f>
        <v> </v>
      </c>
      <c r="L103" s="10" t="str">
        <f>IF('Valuation with Synergies'!L103=0," ",'Valuation with Synergies'!L103)</f>
        <v> </v>
      </c>
      <c r="M103" s="10" t="str">
        <f>IF('Valuation with Synergies'!M103=0," ",'Valuation with Synergies'!M103)</f>
        <v> </v>
      </c>
      <c r="N103" s="10" t="str">
        <f>IF('Valuation with Synergies'!N103=0," ",'Valuation with Synergies'!N103)</f>
        <v> </v>
      </c>
      <c r="O103" s="10" t="str">
        <f>IF('Valuation with Synergies'!O103=0," ",'Valuation with Synergies'!O103)</f>
        <v> </v>
      </c>
      <c r="P103" s="10" t="str">
        <f>IF('Valuation with Synergies'!P103=0," ",'Valuation with Synergies'!P103)</f>
        <v> </v>
      </c>
      <c r="Q103" s="10" t="str">
        <f>IF('Valuation with Synergies'!Q103=0," ",'Valuation with Synergies'!Q103)</f>
        <v> </v>
      </c>
      <c r="R103" s="10" t="str">
        <f>IF('Valuation with Synergies'!R103=0," ",'Valuation with Synergies'!R103)</f>
        <v> </v>
      </c>
      <c r="S103" s="10" t="str">
        <f>IF('Valuation with Synergies'!S103=0," ",'Valuation with Synergies'!S103)</f>
        <v> </v>
      </c>
    </row>
    <row r="104" spans="1:19" ht="12.75" outlineLevel="1">
      <c r="A104" s="10" t="str">
        <f>IF('Valuation with Synergies'!A104=0," ",'Valuation with Synergies'!A104)</f>
        <v> </v>
      </c>
      <c r="B104" s="10" t="str">
        <f>IF('Valuation with Synergies'!B104=0," ",'Valuation with Synergies'!B104)</f>
        <v> </v>
      </c>
      <c r="C104" s="10" t="str">
        <f>IF('Valuation with Synergies'!C104=0," ",'Valuation with Synergies'!C104)</f>
        <v>Less book value of debt</v>
      </c>
      <c r="D104" s="10">
        <f>IF('Valuation with Synergies'!D104=0," ",'Valuation with Synergies'!D104)</f>
        <v>12190</v>
      </c>
      <c r="E104" s="10" t="str">
        <f>IF('Valuation with Synergies'!E104=0," ",'Valuation with Synergies'!E104)</f>
        <v> </v>
      </c>
      <c r="F104" s="10" t="str">
        <f>IF('Valuation with Synergies'!F104=0," ",'Valuation with Synergies'!F104)</f>
        <v> </v>
      </c>
      <c r="G104" s="10" t="str">
        <f>IF('Valuation with Synergies'!G104=0," ",'Valuation with Synergies'!G104)</f>
        <v> </v>
      </c>
      <c r="H104" s="10" t="str">
        <f>IF('Valuation with Synergies'!H104=0," ",'Valuation with Synergies'!H104)</f>
        <v> </v>
      </c>
      <c r="I104" s="10" t="str">
        <f>IF('Valuation with Synergies'!I104=0," ",'Valuation with Synergies'!I104)</f>
        <v> </v>
      </c>
      <c r="J104" s="10" t="str">
        <f>IF('Valuation with Synergies'!J104=0," ",'Valuation with Synergies'!J104)</f>
        <v> </v>
      </c>
      <c r="K104" s="10" t="str">
        <f>IF('Valuation with Synergies'!K104=0," ",'Valuation with Synergies'!K104)</f>
        <v> </v>
      </c>
      <c r="L104" s="10" t="str">
        <f>IF('Valuation with Synergies'!L104=0," ",'Valuation with Synergies'!L104)</f>
        <v> </v>
      </c>
      <c r="M104" s="10" t="str">
        <f>IF('Valuation with Synergies'!M104=0," ",'Valuation with Synergies'!M104)</f>
        <v> </v>
      </c>
      <c r="N104" s="10" t="str">
        <f>IF('Valuation with Synergies'!N104=0," ",'Valuation with Synergies'!N104)</f>
        <v> </v>
      </c>
      <c r="O104" s="10" t="str">
        <f>IF('Valuation with Synergies'!O104=0," ",'Valuation with Synergies'!O104)</f>
        <v> </v>
      </c>
      <c r="P104" s="10" t="str">
        <f>IF('Valuation with Synergies'!P104=0," ",'Valuation with Synergies'!P104)</f>
        <v> </v>
      </c>
      <c r="Q104" s="10" t="str">
        <f>IF('Valuation with Synergies'!Q104=0," ",'Valuation with Synergies'!Q104)</f>
        <v> </v>
      </c>
      <c r="R104" s="10" t="str">
        <f>IF('Valuation with Synergies'!R104=0," ",'Valuation with Synergies'!R104)</f>
        <v> </v>
      </c>
      <c r="S104" s="10" t="str">
        <f>IF('Valuation with Synergies'!S104=0," ",'Valuation with Synergies'!S104)</f>
        <v> </v>
      </c>
    </row>
    <row r="105" spans="1:19" ht="12.75" outlineLevel="1">
      <c r="A105" s="10" t="str">
        <f>IF('Valuation with Synergies'!A105=0," ",'Valuation with Synergies'!A105)</f>
        <v> </v>
      </c>
      <c r="B105" s="10" t="str">
        <f>IF('Valuation with Synergies'!B105=0," ",'Valuation with Synergies'!B105)</f>
        <v> </v>
      </c>
      <c r="C105" s="10" t="str">
        <f>IF('Valuation with Synergies'!C105=0," ",'Valuation with Synergies'!C105)</f>
        <v>DCF Value of Equity</v>
      </c>
      <c r="D105" s="10">
        <f>IF('Valuation with Synergies'!D105=0," ",'Valuation with Synergies'!D105)</f>
        <v>18281.27282516908</v>
      </c>
      <c r="E105" s="10" t="str">
        <f>IF('Valuation with Synergies'!E105=0," ",'Valuation with Synergies'!E105)</f>
        <v> </v>
      </c>
      <c r="F105" s="10" t="str">
        <f>IF('Valuation with Synergies'!F105=0," ",'Valuation with Synergies'!F105)</f>
        <v> </v>
      </c>
      <c r="G105" s="10" t="str">
        <f>IF('Valuation with Synergies'!G105=0," ",'Valuation with Synergies'!G105)</f>
        <v> </v>
      </c>
      <c r="H105" s="10" t="str">
        <f>IF('Valuation with Synergies'!H105=0," ",'Valuation with Synergies'!H105)</f>
        <v> </v>
      </c>
      <c r="I105" s="10" t="str">
        <f>IF('Valuation with Synergies'!I105=0," ",'Valuation with Synergies'!I105)</f>
        <v> </v>
      </c>
      <c r="J105" s="10" t="str">
        <f>IF('Valuation with Synergies'!J105=0," ",'Valuation with Synergies'!J105)</f>
        <v> </v>
      </c>
      <c r="K105" s="10" t="str">
        <f>IF('Valuation with Synergies'!K105=0," ",'Valuation with Synergies'!K105)</f>
        <v> </v>
      </c>
      <c r="L105" s="10" t="str">
        <f>IF('Valuation with Synergies'!L105=0," ",'Valuation with Synergies'!L105)</f>
        <v> </v>
      </c>
      <c r="M105" s="10" t="str">
        <f>IF('Valuation with Synergies'!M105=0," ",'Valuation with Synergies'!M105)</f>
        <v> </v>
      </c>
      <c r="N105" s="10" t="str">
        <f>IF('Valuation with Synergies'!N105=0," ",'Valuation with Synergies'!N105)</f>
        <v> </v>
      </c>
      <c r="O105" s="10" t="str">
        <f>IF('Valuation with Synergies'!O105=0," ",'Valuation with Synergies'!O105)</f>
        <v> </v>
      </c>
      <c r="P105" s="10" t="str">
        <f>IF('Valuation with Synergies'!P105=0," ",'Valuation with Synergies'!P105)</f>
        <v> </v>
      </c>
      <c r="Q105" s="10" t="str">
        <f>IF('Valuation with Synergies'!Q105=0," ",'Valuation with Synergies'!Q105)</f>
        <v> </v>
      </c>
      <c r="R105" s="10" t="str">
        <f>IF('Valuation with Synergies'!R105=0," ",'Valuation with Synergies'!R105)</f>
        <v> </v>
      </c>
      <c r="S105" s="10" t="str">
        <f>IF('Valuation with Synergies'!S105=0," ",'Valuation with Synergies'!S105)</f>
        <v> </v>
      </c>
    </row>
    <row r="106" spans="1:19" ht="12.75" outlineLevel="1">
      <c r="A106" s="10" t="str">
        <f>IF('Valuation with Synergies'!A106=0," ",'Valuation with Synergies'!A106)</f>
        <v> </v>
      </c>
      <c r="B106" s="10" t="str">
        <f>IF('Valuation with Synergies'!B106=0," ",'Valuation with Synergies'!B106)</f>
        <v> </v>
      </c>
      <c r="C106" s="10" t="str">
        <f>IF('Valuation with Synergies'!C106=0," ",'Valuation with Synergies'!C106)</f>
        <v># of Shares (Millions)</v>
      </c>
      <c r="D106" s="10">
        <f>IF('Valuation with Synergies'!D106=0," ",'Valuation with Synergies'!D106)</f>
        <v>480</v>
      </c>
      <c r="E106" s="10" t="str">
        <f>IF('Valuation with Synergies'!E106=0," ",'Valuation with Synergies'!E106)</f>
        <v> </v>
      </c>
      <c r="F106" s="10" t="str">
        <f>IF('Valuation with Synergies'!F106=0," ",'Valuation with Synergies'!F106)</f>
        <v> </v>
      </c>
      <c r="G106" s="10" t="str">
        <f>IF('Valuation with Synergies'!G106=0," ",'Valuation with Synergies'!G106)</f>
        <v> </v>
      </c>
      <c r="H106" s="10" t="str">
        <f>IF('Valuation with Synergies'!H106=0," ",'Valuation with Synergies'!H106)</f>
        <v> </v>
      </c>
      <c r="I106" s="10" t="str">
        <f>IF('Valuation with Synergies'!I106=0," ",'Valuation with Synergies'!I106)</f>
        <v> </v>
      </c>
      <c r="J106" s="10" t="str">
        <f>IF('Valuation with Synergies'!J106=0," ",'Valuation with Synergies'!J106)</f>
        <v> </v>
      </c>
      <c r="K106" s="10" t="str">
        <f>IF('Valuation with Synergies'!K106=0," ",'Valuation with Synergies'!K106)</f>
        <v> </v>
      </c>
      <c r="L106" s="10" t="str">
        <f>IF('Valuation with Synergies'!L106=0," ",'Valuation with Synergies'!L106)</f>
        <v> </v>
      </c>
      <c r="M106" s="10" t="str">
        <f>IF('Valuation with Synergies'!M106=0," ",'Valuation with Synergies'!M106)</f>
        <v> </v>
      </c>
      <c r="N106" s="10" t="str">
        <f>IF('Valuation with Synergies'!N106=0," ",'Valuation with Synergies'!N106)</f>
        <v> </v>
      </c>
      <c r="O106" s="10" t="str">
        <f>IF('Valuation with Synergies'!O106=0," ",'Valuation with Synergies'!O106)</f>
        <v> </v>
      </c>
      <c r="P106" s="10" t="str">
        <f>IF('Valuation with Synergies'!P106=0," ",'Valuation with Synergies'!P106)</f>
        <v> </v>
      </c>
      <c r="Q106" s="10" t="str">
        <f>IF('Valuation with Synergies'!Q106=0," ",'Valuation with Synergies'!Q106)</f>
        <v> </v>
      </c>
      <c r="R106" s="10" t="str">
        <f>IF('Valuation with Synergies'!R106=0," ",'Valuation with Synergies'!R106)</f>
        <v> </v>
      </c>
      <c r="S106" s="10" t="str">
        <f>IF('Valuation with Synergies'!S106=0," ",'Valuation with Synergies'!S106)</f>
        <v> </v>
      </c>
    </row>
    <row r="107" spans="1:19" ht="12.75" outlineLevel="1">
      <c r="A107" s="10" t="str">
        <f>IF('Valuation with Synergies'!A107=0," ",'Valuation with Synergies'!A107)</f>
        <v> </v>
      </c>
      <c r="B107" s="10" t="str">
        <f>IF('Valuation with Synergies'!B107=0," ",'Valuation with Synergies'!B107)</f>
        <v> </v>
      </c>
      <c r="C107" s="10" t="str">
        <f>IF('Valuation with Synergies'!C107=0," ",'Valuation with Synergies'!C107)</f>
        <v>Price per Share</v>
      </c>
      <c r="D107" s="10">
        <f>IF('Valuation with Synergies'!D107=0," ",'Valuation with Synergies'!D107)</f>
        <v>38.08598505243558</v>
      </c>
      <c r="E107" s="10" t="str">
        <f>IF('Valuation with Synergies'!E107=0," ",'Valuation with Synergies'!E107)</f>
        <v> </v>
      </c>
      <c r="F107" s="10" t="str">
        <f>IF('Valuation with Synergies'!F107=0," ",'Valuation with Synergies'!F107)</f>
        <v> </v>
      </c>
      <c r="G107" s="10" t="str">
        <f>IF('Valuation with Synergies'!G107=0," ",'Valuation with Synergies'!G107)</f>
        <v> </v>
      </c>
      <c r="H107" s="10" t="str">
        <f>IF('Valuation with Synergies'!H107=0," ",'Valuation with Synergies'!H107)</f>
        <v> </v>
      </c>
      <c r="I107" s="10" t="str">
        <f>IF('Valuation with Synergies'!I107=0," ",'Valuation with Synergies'!I107)</f>
        <v> </v>
      </c>
      <c r="J107" s="10" t="str">
        <f>IF('Valuation with Synergies'!J107=0," ",'Valuation with Synergies'!J107)</f>
        <v> </v>
      </c>
      <c r="K107" s="10" t="str">
        <f>IF('Valuation with Synergies'!K107=0," ",'Valuation with Synergies'!K107)</f>
        <v> </v>
      </c>
      <c r="L107" s="10" t="str">
        <f>IF('Valuation with Synergies'!L107=0," ",'Valuation with Synergies'!L107)</f>
        <v> </v>
      </c>
      <c r="M107" s="10" t="str">
        <f>IF('Valuation with Synergies'!M107=0," ",'Valuation with Synergies'!M107)</f>
        <v> </v>
      </c>
      <c r="N107" s="10" t="str">
        <f>IF('Valuation with Synergies'!N107=0," ",'Valuation with Synergies'!N107)</f>
        <v> </v>
      </c>
      <c r="O107" s="10" t="str">
        <f>IF('Valuation with Synergies'!O107=0," ",'Valuation with Synergies'!O107)</f>
        <v> </v>
      </c>
      <c r="P107" s="10" t="str">
        <f>IF('Valuation with Synergies'!P107=0," ",'Valuation with Synergies'!P107)</f>
        <v> </v>
      </c>
      <c r="Q107" s="10" t="str">
        <f>IF('Valuation with Synergies'!Q107=0," ",'Valuation with Synergies'!Q107)</f>
        <v> </v>
      </c>
      <c r="R107" s="10" t="str">
        <f>IF('Valuation with Synergies'!R107=0," ",'Valuation with Synergies'!R107)</f>
        <v> </v>
      </c>
      <c r="S107" s="10" t="str">
        <f>IF('Valuation with Synergies'!S107=0," ",'Valuation with Synergies'!S107)</f>
        <v> </v>
      </c>
    </row>
    <row r="108" spans="1:19" ht="12.75" outlineLevel="1">
      <c r="A108" s="10" t="str">
        <f>IF('Valuation with Synergies'!A108=0," ",'Valuation with Synergies'!A108)</f>
        <v> </v>
      </c>
      <c r="B108" s="10" t="str">
        <f>IF('Valuation with Synergies'!B108=0," ",'Valuation with Synergies'!B108)</f>
        <v> </v>
      </c>
      <c r="C108" s="10" t="str">
        <f>IF('Valuation with Synergies'!C108=0," ",'Valuation with Synergies'!C108)</f>
        <v>% of Value based on TV</v>
      </c>
      <c r="D108" s="10">
        <f>IF('Valuation with Synergies'!D108=0," ",'Valuation with Synergies'!D108)</f>
        <v>0.7448253170743754</v>
      </c>
      <c r="E108" s="10" t="str">
        <f>IF('Valuation with Synergies'!E108=0," ",'Valuation with Synergies'!E108)</f>
        <v> </v>
      </c>
      <c r="F108" s="10" t="str">
        <f>IF('Valuation with Synergies'!F108=0," ",'Valuation with Synergies'!F108)</f>
        <v> </v>
      </c>
      <c r="G108" s="10" t="str">
        <f>IF('Valuation with Synergies'!G108=0," ",'Valuation with Synergies'!G108)</f>
        <v> </v>
      </c>
      <c r="H108" s="10" t="str">
        <f>IF('Valuation with Synergies'!H108=0," ",'Valuation with Synergies'!H108)</f>
        <v> </v>
      </c>
      <c r="I108" s="10" t="str">
        <f>IF('Valuation with Synergies'!I108=0," ",'Valuation with Synergies'!I108)</f>
        <v> </v>
      </c>
      <c r="J108" s="10" t="str">
        <f>IF('Valuation with Synergies'!J108=0," ",'Valuation with Synergies'!J108)</f>
        <v> </v>
      </c>
      <c r="K108" s="10" t="str">
        <f>IF('Valuation with Synergies'!K108=0," ",'Valuation with Synergies'!K108)</f>
        <v> </v>
      </c>
      <c r="L108" s="10" t="str">
        <f>IF('Valuation with Synergies'!L108=0," ",'Valuation with Synergies'!L108)</f>
        <v> </v>
      </c>
      <c r="M108" s="10" t="str">
        <f>IF('Valuation with Synergies'!M108=0," ",'Valuation with Synergies'!M108)</f>
        <v> </v>
      </c>
      <c r="N108" s="10" t="str">
        <f>IF('Valuation with Synergies'!N108=0," ",'Valuation with Synergies'!N108)</f>
        <v> </v>
      </c>
      <c r="O108" s="10" t="str">
        <f>IF('Valuation with Synergies'!O108=0," ",'Valuation with Synergies'!O108)</f>
        <v> </v>
      </c>
      <c r="P108" s="10" t="str">
        <f>IF('Valuation with Synergies'!P108=0," ",'Valuation with Synergies'!P108)</f>
        <v> </v>
      </c>
      <c r="Q108" s="10" t="str">
        <f>IF('Valuation with Synergies'!Q108=0," ",'Valuation with Synergies'!Q108)</f>
        <v> </v>
      </c>
      <c r="R108" s="10" t="str">
        <f>IF('Valuation with Synergies'!R108=0," ",'Valuation with Synergies'!R108)</f>
        <v> </v>
      </c>
      <c r="S108" s="10" t="str">
        <f>IF('Valuation with Synergies'!S108=0," ",'Valuation with Synergies'!S108)</f>
        <v> </v>
      </c>
    </row>
    <row r="109" spans="1:19" ht="12.75">
      <c r="A109" s="10" t="str">
        <f>IF('Valuation with Synergies'!A109=0," ",'Valuation with Synergies'!A109)</f>
        <v> </v>
      </c>
      <c r="B109" s="10" t="str">
        <f>IF('Valuation with Synergies'!B109=0," ",'Valuation with Synergies'!B109)</f>
        <v> </v>
      </c>
      <c r="C109" s="10" t="str">
        <f>IF('Valuation with Synergies'!C109=0," ",'Valuation with Synergies'!C109)</f>
        <v> </v>
      </c>
      <c r="D109" s="10" t="str">
        <f>IF('Valuation with Synergies'!D109=0," ",'Valuation with Synergies'!D109)</f>
        <v> </v>
      </c>
      <c r="E109" s="10" t="str">
        <f>IF('Valuation with Synergies'!E109=0," ",'Valuation with Synergies'!E109)</f>
        <v> </v>
      </c>
      <c r="F109" s="10" t="str">
        <f>IF('Valuation with Synergies'!F109=0," ",'Valuation with Synergies'!F109)</f>
        <v> </v>
      </c>
      <c r="G109" s="10" t="str">
        <f>IF('Valuation with Synergies'!G109=0," ",'Valuation with Synergies'!G109)</f>
        <v> </v>
      </c>
      <c r="H109" s="10" t="str">
        <f>IF('Valuation with Synergies'!H109=0," ",'Valuation with Synergies'!H109)</f>
        <v> </v>
      </c>
      <c r="I109" s="10" t="str">
        <f>IF('Valuation with Synergies'!I109=0," ",'Valuation with Synergies'!I109)</f>
        <v> </v>
      </c>
      <c r="J109" s="10" t="str">
        <f>IF('Valuation with Synergies'!J109=0," ",'Valuation with Synergies'!J109)</f>
        <v> </v>
      </c>
      <c r="K109" s="10" t="str">
        <f>IF('Valuation with Synergies'!K109=0," ",'Valuation with Synergies'!K109)</f>
        <v> </v>
      </c>
      <c r="L109" s="10" t="str">
        <f>IF('Valuation with Synergies'!L109=0," ",'Valuation with Synergies'!L109)</f>
        <v> </v>
      </c>
      <c r="M109" s="10" t="str">
        <f>IF('Valuation with Synergies'!M109=0," ",'Valuation with Synergies'!M109)</f>
        <v> </v>
      </c>
      <c r="N109" s="10" t="str">
        <f>IF('Valuation with Synergies'!N109=0," ",'Valuation with Synergies'!N109)</f>
        <v> </v>
      </c>
      <c r="O109" s="10" t="str">
        <f>IF('Valuation with Synergies'!O109=0," ",'Valuation with Synergies'!O109)</f>
        <v> </v>
      </c>
      <c r="P109" s="10" t="str">
        <f>IF('Valuation with Synergies'!P109=0," ",'Valuation with Synergies'!P109)</f>
        <v> </v>
      </c>
      <c r="Q109" s="10" t="str">
        <f>IF('Valuation with Synergies'!Q109=0," ",'Valuation with Synergies'!Q109)</f>
        <v> </v>
      </c>
      <c r="R109" s="10" t="str">
        <f>IF('Valuation with Synergies'!R109=0," ",'Valuation with Synergies'!R109)</f>
        <v> </v>
      </c>
      <c r="S109" s="10" t="str">
        <f>IF('Valuation with Synergies'!S109=0," ",'Valuation with Synergies'!S109)</f>
        <v> </v>
      </c>
    </row>
    <row r="110" spans="1:19" ht="12.75">
      <c r="A110" s="10" t="str">
        <f>IF('Valuation with Synergies'!A110=0," ",'Valuation with Synergies'!A110)</f>
        <v> </v>
      </c>
      <c r="B110" s="10" t="str">
        <f>IF('Valuation with Synergies'!B110=0," ",'Valuation with Synergies'!B110)</f>
        <v> </v>
      </c>
      <c r="C110" s="10" t="str">
        <f>IF('Valuation with Synergies'!C110=0," ",'Valuation with Synergies'!C110)</f>
        <v> </v>
      </c>
      <c r="D110" s="10" t="str">
        <f>IF('Valuation with Synergies'!D110=0," ",'Valuation with Synergies'!D110)</f>
        <v> </v>
      </c>
      <c r="E110" s="10" t="str">
        <f>IF('Valuation with Synergies'!E110=0," ",'Valuation with Synergies'!E110)</f>
        <v> </v>
      </c>
      <c r="F110" s="10" t="str">
        <f>IF('Valuation with Synergies'!F110=0," ",'Valuation with Synergies'!F110)</f>
        <v> </v>
      </c>
      <c r="G110" s="10" t="str">
        <f>IF('Valuation with Synergies'!G110=0," ",'Valuation with Synergies'!G110)</f>
        <v> </v>
      </c>
      <c r="H110" s="10" t="str">
        <f>IF('Valuation with Synergies'!H110=0," ",'Valuation with Synergies'!H110)</f>
        <v> </v>
      </c>
      <c r="I110" s="10" t="str">
        <f>IF('Valuation with Synergies'!I110=0," ",'Valuation with Synergies'!I110)</f>
        <v> </v>
      </c>
      <c r="J110" s="10" t="str">
        <f>IF('Valuation with Synergies'!J110=0," ",'Valuation with Synergies'!J110)</f>
        <v> </v>
      </c>
      <c r="K110" s="10" t="str">
        <f>IF('Valuation with Synergies'!K110=0," ",'Valuation with Synergies'!K110)</f>
        <v> </v>
      </c>
      <c r="L110" s="10" t="str">
        <f>IF('Valuation with Synergies'!L110=0," ",'Valuation with Synergies'!L110)</f>
        <v> </v>
      </c>
      <c r="M110" s="10" t="str">
        <f>IF('Valuation with Synergies'!M110=0," ",'Valuation with Synergies'!M110)</f>
        <v> </v>
      </c>
      <c r="N110" s="10" t="str">
        <f>IF('Valuation with Synergies'!N110=0," ",'Valuation with Synergies'!N110)</f>
        <v> </v>
      </c>
      <c r="O110" s="10" t="str">
        <f>IF('Valuation with Synergies'!O110=0," ",'Valuation with Synergies'!O110)</f>
        <v> </v>
      </c>
      <c r="P110" s="10" t="str">
        <f>IF('Valuation with Synergies'!P110=0," ",'Valuation with Synergies'!P110)</f>
        <v> </v>
      </c>
      <c r="Q110" s="10" t="str">
        <f>IF('Valuation with Synergies'!Q110=0," ",'Valuation with Synergies'!Q110)</f>
        <v> </v>
      </c>
      <c r="R110" s="10" t="str">
        <f>IF('Valuation with Synergies'!R110=0," ",'Valuation with Synergies'!R110)</f>
        <v> </v>
      </c>
      <c r="S110" s="10" t="str">
        <f>IF('Valuation with Synergies'!S110=0," ",'Valuation with Synergies'!S110)</f>
        <v> </v>
      </c>
    </row>
    <row r="111" spans="1:19" ht="12.75">
      <c r="A111" s="10" t="str">
        <f>IF('Valuation with Synergies'!A111=0," ",'Valuation with Synergies'!A111)</f>
        <v> </v>
      </c>
      <c r="B111" s="10" t="str">
        <f>IF('Valuation with Synergies'!B111=0," ",'Valuation with Synergies'!B111)</f>
        <v> </v>
      </c>
      <c r="C111" s="10" t="str">
        <f>IF('Valuation with Synergies'!C111=0," ",'Valuation with Synergies'!C111)</f>
        <v>Dividends: work in progress not finished)</v>
      </c>
      <c r="D111" s="10" t="str">
        <f>IF('Valuation with Synergies'!D111=0," ",'Valuation with Synergies'!D111)</f>
        <v> </v>
      </c>
      <c r="E111" s="10" t="str">
        <f>IF('Valuation with Synergies'!E111=0," ",'Valuation with Synergies'!E111)</f>
        <v> </v>
      </c>
      <c r="F111" s="10" t="str">
        <f>IF('Valuation with Synergies'!F111=0," ",'Valuation with Synergies'!F111)</f>
        <v> </v>
      </c>
      <c r="G111" s="10" t="str">
        <f>IF('Valuation with Synergies'!G111=0," ",'Valuation with Synergies'!G111)</f>
        <v> </v>
      </c>
      <c r="H111" s="10" t="str">
        <f>IF('Valuation with Synergies'!H111=0," ",'Valuation with Synergies'!H111)</f>
        <v> </v>
      </c>
      <c r="I111" s="10" t="str">
        <f>IF('Valuation with Synergies'!I111=0," ",'Valuation with Synergies'!I111)</f>
        <v> </v>
      </c>
      <c r="J111" s="10" t="str">
        <f>IF('Valuation with Synergies'!J111=0," ",'Valuation with Synergies'!J111)</f>
        <v> </v>
      </c>
      <c r="K111" s="10" t="str">
        <f>IF('Valuation with Synergies'!K111=0," ",'Valuation with Synergies'!K111)</f>
        <v> </v>
      </c>
      <c r="L111" s="10" t="str">
        <f>IF('Valuation with Synergies'!L111=0," ",'Valuation with Synergies'!L111)</f>
        <v> </v>
      </c>
      <c r="M111" s="10" t="str">
        <f>IF('Valuation with Synergies'!M111=0," ",'Valuation with Synergies'!M111)</f>
        <v> </v>
      </c>
      <c r="N111" s="10" t="str">
        <f>IF('Valuation with Synergies'!N111=0," ",'Valuation with Synergies'!N111)</f>
        <v> </v>
      </c>
      <c r="O111" s="10" t="str">
        <f>IF('Valuation with Synergies'!O111=0," ",'Valuation with Synergies'!O111)</f>
        <v> </v>
      </c>
      <c r="P111" s="10" t="str">
        <f>IF('Valuation with Synergies'!P111=0," ",'Valuation with Synergies'!P111)</f>
        <v> </v>
      </c>
      <c r="Q111" s="10" t="str">
        <f>IF('Valuation with Synergies'!Q111=0," ",'Valuation with Synergies'!Q111)</f>
        <v> </v>
      </c>
      <c r="R111" s="10" t="str">
        <f>IF('Valuation with Synergies'!R111=0," ",'Valuation with Synergies'!R111)</f>
        <v> </v>
      </c>
      <c r="S111" s="10" t="str">
        <f>IF('Valuation with Synergies'!S111=0," ",'Valuation with Synergies'!S111)</f>
        <v> </v>
      </c>
    </row>
    <row r="112" spans="1:19" ht="12.75">
      <c r="A112" s="10" t="str">
        <f>IF('Valuation with Synergies'!A112=0," ",'Valuation with Synergies'!A112)</f>
        <v> </v>
      </c>
      <c r="B112" s="10" t="str">
        <f>IF('Valuation with Synergies'!B112=0," ",'Valuation with Synergies'!B112)</f>
        <v> </v>
      </c>
      <c r="C112" s="10" t="str">
        <f>IF('Valuation with Synergies'!C112=0," ",'Valuation with Synergies'!C112)</f>
        <v> </v>
      </c>
      <c r="D112" s="10" t="str">
        <f>IF('Valuation with Synergies'!D112=0," ",'Valuation with Synergies'!D112)</f>
        <v>Manual</v>
      </c>
      <c r="E112" s="10" t="str">
        <f>IF('Valuation with Synergies'!E112=0," ",'Valuation with Synergies'!E112)</f>
        <v>Manual</v>
      </c>
      <c r="F112" s="10" t="str">
        <f>IF('Valuation with Synergies'!F112=0," ",'Valuation with Synergies'!F112)</f>
        <v>Manual</v>
      </c>
      <c r="G112" s="10" t="str">
        <f>IF('Valuation with Synergies'!G112=0," ",'Valuation with Synergies'!G112)</f>
        <v>Manual</v>
      </c>
      <c r="H112" s="10" t="str">
        <f>IF('Valuation with Synergies'!H112=0," ",'Valuation with Synergies'!H112)</f>
        <v>Manual</v>
      </c>
      <c r="I112" s="10" t="str">
        <f>IF('Valuation with Synergies'!I112=0," ",'Valuation with Synergies'!I112)</f>
        <v>Manual</v>
      </c>
      <c r="J112" s="10" t="str">
        <f>IF('Valuation with Synergies'!J112=0," ",'Valuation with Synergies'!J112)</f>
        <v>Manual</v>
      </c>
      <c r="K112" s="10" t="str">
        <f>IF('Valuation with Synergies'!K112=0," ",'Valuation with Synergies'!K112)</f>
        <v>Manual</v>
      </c>
      <c r="L112" s="10" t="str">
        <f>IF('Valuation with Synergies'!L112=0," ",'Valuation with Synergies'!L112)</f>
        <v>Manual</v>
      </c>
      <c r="M112" s="10" t="str">
        <f>IF('Valuation with Synergies'!M112=0," ",'Valuation with Synergies'!M112)</f>
        <v>Manual</v>
      </c>
      <c r="N112" s="10" t="str">
        <f>IF('Valuation with Synergies'!N112=0," ",'Valuation with Synergies'!N112)</f>
        <v>Manual</v>
      </c>
      <c r="O112" s="10" t="str">
        <f>IF('Valuation with Synergies'!O112=0," ",'Valuation with Synergies'!O112)</f>
        <v>Manual</v>
      </c>
      <c r="P112" s="10" t="str">
        <f>IF('Valuation with Synergies'!P112=0," ",'Valuation with Synergies'!P112)</f>
        <v> </v>
      </c>
      <c r="Q112" s="10" t="str">
        <f>IF('Valuation with Synergies'!Q112=0," ",'Valuation with Synergies'!Q112)</f>
        <v> </v>
      </c>
      <c r="R112" s="10" t="str">
        <f>IF('Valuation with Synergies'!R112=0," ",'Valuation with Synergies'!R112)</f>
        <v> </v>
      </c>
      <c r="S112" s="10" t="str">
        <f>IF('Valuation with Synergies'!S112=0," ",'Valuation with Synergies'!S112)</f>
        <v> </v>
      </c>
    </row>
    <row r="113" spans="1:19" ht="12.75">
      <c r="A113" s="10" t="str">
        <f>IF('Valuation with Synergies'!A113=0," ",'Valuation with Synergies'!A113)</f>
        <v> </v>
      </c>
      <c r="B113" s="10" t="str">
        <f>IF('Valuation with Synergies'!B113=0," ",'Valuation with Synergies'!B113)</f>
        <v> </v>
      </c>
      <c r="C113" s="10" t="str">
        <f>IF('Valuation with Synergies'!C113=0," ",'Valuation with Synergies'!C113)</f>
        <v>Manual</v>
      </c>
      <c r="D113" s="10" t="str">
        <f>IF('Valuation with Synergies'!D113=0," ",'Valuation with Synergies'!D113)</f>
        <v> </v>
      </c>
      <c r="E113" s="10" t="str">
        <f>IF('Valuation with Synergies'!E113=0," ",'Valuation with Synergies'!E113)</f>
        <v> </v>
      </c>
      <c r="F113" s="10" t="str">
        <f>IF('Valuation with Synergies'!F113=0," ",'Valuation with Synergies'!F113)</f>
        <v> </v>
      </c>
      <c r="G113" s="10" t="str">
        <f>IF('Valuation with Synergies'!G113=0," ",'Valuation with Synergies'!G113)</f>
        <v> </v>
      </c>
      <c r="H113" s="10" t="str">
        <f>IF('Valuation with Synergies'!H113=0," ",'Valuation with Synergies'!H113)</f>
        <v> </v>
      </c>
      <c r="I113" s="10" t="str">
        <f>IF('Valuation with Synergies'!I113=0," ",'Valuation with Synergies'!I113)</f>
        <v> </v>
      </c>
      <c r="J113" s="10" t="str">
        <f>IF('Valuation with Synergies'!J113=0," ",'Valuation with Synergies'!J113)</f>
        <v> </v>
      </c>
      <c r="K113" s="10" t="str">
        <f>IF('Valuation with Synergies'!K113=0," ",'Valuation with Synergies'!K113)</f>
        <v> </v>
      </c>
      <c r="L113" s="10" t="str">
        <f>IF('Valuation with Synergies'!L113=0," ",'Valuation with Synergies'!L113)</f>
        <v> </v>
      </c>
      <c r="M113" s="10" t="str">
        <f>IF('Valuation with Synergies'!M113=0," ",'Valuation with Synergies'!M113)</f>
        <v> </v>
      </c>
      <c r="N113" s="10" t="str">
        <f>IF('Valuation with Synergies'!N113=0," ",'Valuation with Synergies'!N113)</f>
        <v> </v>
      </c>
      <c r="O113" s="10" t="str">
        <f>IF('Valuation with Synergies'!O113=0," ",'Valuation with Synergies'!O113)</f>
        <v> </v>
      </c>
      <c r="P113" s="10" t="str">
        <f>IF('Valuation with Synergies'!P113=0," ",'Valuation with Synergies'!P113)</f>
        <v> </v>
      </c>
      <c r="Q113" s="10" t="str">
        <f>IF('Valuation with Synergies'!Q113=0," ",'Valuation with Synergies'!Q113)</f>
        <v> </v>
      </c>
      <c r="R113" s="10" t="str">
        <f>IF('Valuation with Synergies'!R113=0," ",'Valuation with Synergies'!R113)</f>
        <v> </v>
      </c>
      <c r="S113" s="10" t="str">
        <f>IF('Valuation with Synergies'!S113=0," ",'Valuation with Synergies'!S113)</f>
        <v> </v>
      </c>
    </row>
    <row r="114" spans="1:19" ht="12.75">
      <c r="A114" s="10" t="str">
        <f>IF('Valuation with Synergies'!A114=0," ",'Valuation with Synergies'!A114)</f>
        <v> </v>
      </c>
      <c r="B114" s="10" t="str">
        <f>IF('Valuation with Synergies'!B114=0," ",'Valuation with Synergies'!B114)</f>
        <v> </v>
      </c>
      <c r="C114" s="10" t="str">
        <f>IF('Valuation with Synergies'!C114=0," ",'Valuation with Synergies'!C114)</f>
        <v>Amount per share</v>
      </c>
      <c r="D114" s="10">
        <f>IF('Valuation with Synergies'!D114=0," ",'Valuation with Synergies'!D114)</f>
        <v>0.1</v>
      </c>
      <c r="E114" s="10">
        <f>IF('Valuation with Synergies'!E114=0," ",'Valuation with Synergies'!E114)</f>
        <v>0.1</v>
      </c>
      <c r="F114" s="10">
        <f>IF('Valuation with Synergies'!F114=0," ",'Valuation with Synergies'!F114)</f>
        <v>0.1</v>
      </c>
      <c r="G114" s="10">
        <f>IF('Valuation with Synergies'!G114=0," ",'Valuation with Synergies'!G114)</f>
        <v>0.1</v>
      </c>
      <c r="H114" s="10">
        <f>IF('Valuation with Synergies'!H114=0," ",'Valuation with Synergies'!H114)</f>
        <v>0.1</v>
      </c>
      <c r="I114" s="10">
        <f>IF('Valuation with Synergies'!I114=0," ",'Valuation with Synergies'!I114)</f>
        <v>0.1</v>
      </c>
      <c r="J114" s="10" t="str">
        <f>IF('Valuation with Synergies'!J114=0," ",'Valuation with Synergies'!J114)</f>
        <v> </v>
      </c>
      <c r="K114" s="10" t="str">
        <f>IF('Valuation with Synergies'!K114=0," ",'Valuation with Synergies'!K114)</f>
        <v> </v>
      </c>
      <c r="L114" s="10" t="str">
        <f>IF('Valuation with Synergies'!L114=0," ",'Valuation with Synergies'!L114)</f>
        <v> </v>
      </c>
      <c r="M114" s="10" t="str">
        <f>IF('Valuation with Synergies'!M114=0," ",'Valuation with Synergies'!M114)</f>
        <v> </v>
      </c>
      <c r="N114" s="10" t="str">
        <f>IF('Valuation with Synergies'!N114=0," ",'Valuation with Synergies'!N114)</f>
        <v> </v>
      </c>
      <c r="O114" s="10" t="str">
        <f>IF('Valuation with Synergies'!O114=0," ",'Valuation with Synergies'!O114)</f>
        <v> </v>
      </c>
      <c r="P114" s="10" t="str">
        <f>IF('Valuation with Synergies'!P114=0," ",'Valuation with Synergies'!P114)</f>
        <v> </v>
      </c>
      <c r="Q114" s="10" t="str">
        <f>IF('Valuation with Synergies'!Q114=0," ",'Valuation with Synergies'!Q114)</f>
        <v> </v>
      </c>
      <c r="R114" s="10" t="str">
        <f>IF('Valuation with Synergies'!R114=0," ",'Valuation with Synergies'!R114)</f>
        <v> </v>
      </c>
      <c r="S114" s="10" t="str">
        <f>IF('Valuation with Synergies'!S114=0," ",'Valuation with Synergies'!S114)</f>
        <v> </v>
      </c>
    </row>
    <row r="115" spans="1:19" ht="12.75">
      <c r="A115" s="10" t="str">
        <f>IF('Valuation with Synergies'!A115=0," ",'Valuation with Synergies'!A115)</f>
        <v> </v>
      </c>
      <c r="B115" s="10" t="str">
        <f>IF('Valuation with Synergies'!B115=0," ",'Valuation with Synergies'!B115)</f>
        <v> </v>
      </c>
      <c r="C115" s="10" t="str">
        <f>IF('Valuation with Synergies'!C115=0," ",'Valuation with Synergies'!C115)</f>
        <v># of Shares</v>
      </c>
      <c r="D115" s="10">
        <f>IF('Valuation with Synergies'!D115=0," ",'Valuation with Synergies'!D115)</f>
        <v>480</v>
      </c>
      <c r="E115" s="10">
        <f>IF('Valuation with Synergies'!E115=0," ",'Valuation with Synergies'!E115)</f>
        <v>480</v>
      </c>
      <c r="F115" s="10">
        <f>IF('Valuation with Synergies'!F115=0," ",'Valuation with Synergies'!F115)</f>
        <v>480</v>
      </c>
      <c r="G115" s="10">
        <f>IF('Valuation with Synergies'!G115=0," ",'Valuation with Synergies'!G115)</f>
        <v>480</v>
      </c>
      <c r="H115" s="10">
        <f>IF('Valuation with Synergies'!H115=0," ",'Valuation with Synergies'!H115)</f>
        <v>480</v>
      </c>
      <c r="I115" s="10">
        <f>IF('Valuation with Synergies'!I115=0," ",'Valuation with Synergies'!I115)</f>
        <v>480</v>
      </c>
      <c r="J115" s="10" t="str">
        <f>IF('Valuation with Synergies'!J115=0," ",'Valuation with Synergies'!J115)</f>
        <v> </v>
      </c>
      <c r="K115" s="10" t="str">
        <f>IF('Valuation with Synergies'!K115=0," ",'Valuation with Synergies'!K115)</f>
        <v> </v>
      </c>
      <c r="L115" s="10" t="str">
        <f>IF('Valuation with Synergies'!L115=0," ",'Valuation with Synergies'!L115)</f>
        <v> </v>
      </c>
      <c r="M115" s="10" t="str">
        <f>IF('Valuation with Synergies'!M115=0," ",'Valuation with Synergies'!M115)</f>
        <v> </v>
      </c>
      <c r="N115" s="10" t="str">
        <f>IF('Valuation with Synergies'!N115=0," ",'Valuation with Synergies'!N115)</f>
        <v> </v>
      </c>
      <c r="O115" s="10" t="str">
        <f>IF('Valuation with Synergies'!O115=0," ",'Valuation with Synergies'!O115)</f>
        <v> </v>
      </c>
      <c r="P115" s="10" t="str">
        <f>IF('Valuation with Synergies'!P115=0," ",'Valuation with Synergies'!P115)</f>
        <v> </v>
      </c>
      <c r="Q115" s="10" t="str">
        <f>IF('Valuation with Synergies'!Q115=0," ",'Valuation with Synergies'!Q115)</f>
        <v> </v>
      </c>
      <c r="R115" s="10" t="str">
        <f>IF('Valuation with Synergies'!R115=0," ",'Valuation with Synergies'!R115)</f>
        <v> </v>
      </c>
      <c r="S115" s="10" t="str">
        <f>IF('Valuation with Synergies'!S115=0," ",'Valuation with Synergies'!S115)</f>
        <v> </v>
      </c>
    </row>
    <row r="116" spans="1:19" ht="12.75">
      <c r="A116" s="10" t="str">
        <f>IF('Valuation with Synergies'!A116=0," ",'Valuation with Synergies'!A116)</f>
        <v> </v>
      </c>
      <c r="B116" s="10" t="str">
        <f>IF('Valuation with Synergies'!B116=0," ",'Valuation with Synergies'!B116)</f>
        <v> </v>
      </c>
      <c r="C116" s="10" t="str">
        <f>IF('Valuation with Synergies'!C116=0," ",'Valuation with Synergies'!C116)</f>
        <v>Total Dividends</v>
      </c>
      <c r="D116" s="10">
        <f>IF('Valuation with Synergies'!D116=0," ",'Valuation with Synergies'!D116)</f>
        <v>48</v>
      </c>
      <c r="E116" s="10">
        <f>IF('Valuation with Synergies'!E116=0," ",'Valuation with Synergies'!E116)</f>
        <v>48</v>
      </c>
      <c r="F116" s="10">
        <f>IF('Valuation with Synergies'!F116=0," ",'Valuation with Synergies'!F116)</f>
        <v>48</v>
      </c>
      <c r="G116" s="10">
        <f>IF('Valuation with Synergies'!G116=0," ",'Valuation with Synergies'!G116)</f>
        <v>48</v>
      </c>
      <c r="H116" s="10">
        <f>IF('Valuation with Synergies'!H116=0," ",'Valuation with Synergies'!H116)</f>
        <v>48</v>
      </c>
      <c r="I116" s="10">
        <f>IF('Valuation with Synergies'!I116=0," ",'Valuation with Synergies'!I116)</f>
        <v>48</v>
      </c>
      <c r="J116" s="10" t="str">
        <f>IF('Valuation with Synergies'!J116=0," ",'Valuation with Synergies'!J116)</f>
        <v> </v>
      </c>
      <c r="K116" s="10" t="str">
        <f>IF('Valuation with Synergies'!K116=0," ",'Valuation with Synergies'!K116)</f>
        <v> </v>
      </c>
      <c r="L116" s="10" t="str">
        <f>IF('Valuation with Synergies'!L116=0," ",'Valuation with Synergies'!L116)</f>
        <v> </v>
      </c>
      <c r="M116" s="10" t="str">
        <f>IF('Valuation with Synergies'!M116=0," ",'Valuation with Synergies'!M116)</f>
        <v> </v>
      </c>
      <c r="N116" s="10" t="str">
        <f>IF('Valuation with Synergies'!N116=0," ",'Valuation with Synergies'!N116)</f>
        <v> </v>
      </c>
      <c r="O116" s="10" t="str">
        <f>IF('Valuation with Synergies'!O116=0," ",'Valuation with Synergies'!O116)</f>
        <v> </v>
      </c>
      <c r="P116" s="10" t="str">
        <f>IF('Valuation with Synergies'!P116=0," ",'Valuation with Synergies'!P116)</f>
        <v> </v>
      </c>
      <c r="Q116" s="10" t="str">
        <f>IF('Valuation with Synergies'!Q116=0," ",'Valuation with Synergies'!Q116)</f>
        <v> </v>
      </c>
      <c r="R116" s="10" t="str">
        <f>IF('Valuation with Synergies'!R116=0," ",'Valuation with Synergies'!R116)</f>
        <v> </v>
      </c>
      <c r="S116" s="10" t="str">
        <f>IF('Valuation with Synergies'!S116=0," ",'Valuation with Synergies'!S116)</f>
        <v> </v>
      </c>
    </row>
    <row r="117" spans="1:19" ht="12.75">
      <c r="A117" s="10" t="str">
        <f>IF('Valuation with Synergies'!A117=0," ",'Valuation with Synergies'!A117)</f>
        <v> </v>
      </c>
      <c r="B117" s="10" t="str">
        <f>IF('Valuation with Synergies'!B117=0," ",'Valuation with Synergies'!B117)</f>
        <v> </v>
      </c>
      <c r="C117" s="10" t="str">
        <f>IF('Valuation with Synergies'!C117=0," ",'Valuation with Synergies'!C117)</f>
        <v>Percent of Net Income (EAT)</v>
      </c>
      <c r="D117" s="10" t="str">
        <f>IF('Valuation with Synergies'!D117=0," ",'Valuation with Synergies'!D117)</f>
        <v> </v>
      </c>
      <c r="E117" s="10" t="str">
        <f>IF('Valuation with Synergies'!E117=0," ",'Valuation with Synergies'!E117)</f>
        <v> </v>
      </c>
      <c r="F117" s="10" t="str">
        <f>IF('Valuation with Synergies'!F117=0," ",'Valuation with Synergies'!F117)</f>
        <v> </v>
      </c>
      <c r="G117" s="10" t="str">
        <f>IF('Valuation with Synergies'!G117=0," ",'Valuation with Synergies'!G117)</f>
        <v> </v>
      </c>
      <c r="H117" s="10" t="str">
        <f>IF('Valuation with Synergies'!H117=0," ",'Valuation with Synergies'!H117)</f>
        <v> </v>
      </c>
      <c r="I117" s="10" t="str">
        <f>IF('Valuation with Synergies'!I117=0," ",'Valuation with Synergies'!I117)</f>
        <v> </v>
      </c>
      <c r="J117" s="10" t="str">
        <f>IF('Valuation with Synergies'!J117=0," ",'Valuation with Synergies'!J117)</f>
        <v> </v>
      </c>
      <c r="K117" s="10" t="str">
        <f>IF('Valuation with Synergies'!K117=0," ",'Valuation with Synergies'!K117)</f>
        <v> </v>
      </c>
      <c r="L117" s="10" t="str">
        <f>IF('Valuation with Synergies'!L117=0," ",'Valuation with Synergies'!L117)</f>
        <v> </v>
      </c>
      <c r="M117" s="10" t="str">
        <f>IF('Valuation with Synergies'!M117=0," ",'Valuation with Synergies'!M117)</f>
        <v> </v>
      </c>
      <c r="N117" s="10" t="str">
        <f>IF('Valuation with Synergies'!N117=0," ",'Valuation with Synergies'!N117)</f>
        <v> </v>
      </c>
      <c r="O117" s="10" t="str">
        <f>IF('Valuation with Synergies'!O117=0," ",'Valuation with Synergies'!O117)</f>
        <v> </v>
      </c>
      <c r="P117" s="10" t="str">
        <f>IF('Valuation with Synergies'!P117=0," ",'Valuation with Synergies'!P117)</f>
        <v> </v>
      </c>
      <c r="Q117" s="10" t="str">
        <f>IF('Valuation with Synergies'!Q117=0," ",'Valuation with Synergies'!Q117)</f>
        <v> </v>
      </c>
      <c r="R117" s="10" t="str">
        <f>IF('Valuation with Synergies'!R117=0," ",'Valuation with Synergies'!R117)</f>
        <v> </v>
      </c>
      <c r="S117" s="10" t="str">
        <f>IF('Valuation with Synergies'!S117=0," ",'Valuation with Synergies'!S117)</f>
        <v> </v>
      </c>
    </row>
    <row r="118" spans="1:19" ht="12.75">
      <c r="A118" s="10" t="str">
        <f>IF('Valuation with Synergies'!A118=0," ",'Valuation with Synergies'!A118)</f>
        <v> </v>
      </c>
      <c r="B118" s="10" t="str">
        <f>IF('Valuation with Synergies'!B118=0," ",'Valuation with Synergies'!B118)</f>
        <v> </v>
      </c>
      <c r="C118" s="10" t="str">
        <f>IF('Valuation with Synergies'!C118=0," ",'Valuation with Synergies'!C118)</f>
        <v>Total Dividends</v>
      </c>
      <c r="D118" s="10" t="str">
        <f>IF('Valuation with Synergies'!D118=0," ",'Valuation with Synergies'!D118)</f>
        <v> </v>
      </c>
      <c r="E118" s="10" t="str">
        <f>IF('Valuation with Synergies'!E118=0," ",'Valuation with Synergies'!E118)</f>
        <v> </v>
      </c>
      <c r="F118" s="10" t="str">
        <f>IF('Valuation with Synergies'!F118=0," ",'Valuation with Synergies'!F118)</f>
        <v> </v>
      </c>
      <c r="G118" s="10" t="str">
        <f>IF('Valuation with Synergies'!G118=0," ",'Valuation with Synergies'!G118)</f>
        <v> </v>
      </c>
      <c r="H118" s="10" t="str">
        <f>IF('Valuation with Synergies'!H118=0," ",'Valuation with Synergies'!H118)</f>
        <v> </v>
      </c>
      <c r="I118" s="10" t="str">
        <f>IF('Valuation with Synergies'!I118=0," ",'Valuation with Synergies'!I118)</f>
        <v> </v>
      </c>
      <c r="J118" s="10" t="str">
        <f>IF('Valuation with Synergies'!J118=0," ",'Valuation with Synergies'!J118)</f>
        <v> </v>
      </c>
      <c r="K118" s="10" t="str">
        <f>IF('Valuation with Synergies'!K118=0," ",'Valuation with Synergies'!K118)</f>
        <v> </v>
      </c>
      <c r="L118" s="10" t="str">
        <f>IF('Valuation with Synergies'!L118=0," ",'Valuation with Synergies'!L118)</f>
        <v> </v>
      </c>
      <c r="M118" s="10" t="str">
        <f>IF('Valuation with Synergies'!M118=0," ",'Valuation with Synergies'!M118)</f>
        <v> </v>
      </c>
      <c r="N118" s="10" t="str">
        <f>IF('Valuation with Synergies'!N118=0," ",'Valuation with Synergies'!N118)</f>
        <v> </v>
      </c>
      <c r="O118" s="10" t="str">
        <f>IF('Valuation with Synergies'!O118=0," ",'Valuation with Synergies'!O118)</f>
        <v> </v>
      </c>
      <c r="P118" s="10" t="str">
        <f>IF('Valuation with Synergies'!P118=0," ",'Valuation with Synergies'!P118)</f>
        <v> </v>
      </c>
      <c r="Q118" s="10" t="str">
        <f>IF('Valuation with Synergies'!Q118=0," ",'Valuation with Synergies'!Q118)</f>
        <v> </v>
      </c>
      <c r="R118" s="10" t="str">
        <f>IF('Valuation with Synergies'!R118=0," ",'Valuation with Synergies'!R118)</f>
        <v> </v>
      </c>
      <c r="S118" s="10" t="str">
        <f>IF('Valuation with Synergies'!S118=0," ",'Valuation with Synergies'!S118)</f>
        <v> </v>
      </c>
    </row>
    <row r="119" spans="1:19" ht="12.75">
      <c r="A119" s="10" t="str">
        <f>IF('Valuation with Synergies'!A119=0," ",'Valuation with Synergies'!A119)</f>
        <v> </v>
      </c>
      <c r="B119" s="10" t="str">
        <f>IF('Valuation with Synergies'!B119=0," ",'Valuation with Synergies'!B119)</f>
        <v> </v>
      </c>
      <c r="C119" s="10" t="str">
        <f>IF('Valuation with Synergies'!C119=0," ",'Valuation with Synergies'!C119)</f>
        <v>Remainder after Retained Earnings</v>
      </c>
      <c r="D119" s="10">
        <f>IF('Valuation with Synergies'!D119=0," ",'Valuation with Synergies'!D119)</f>
        <v>663</v>
      </c>
      <c r="E119" s="10">
        <f>IF('Valuation with Synergies'!E119=0," ",'Valuation with Synergies'!E119)</f>
        <v>534.2258999999999</v>
      </c>
      <c r="F119" s="10">
        <f>IF('Valuation with Synergies'!F119=0," ",'Valuation with Synergies'!F119)</f>
        <v>569.4848094000004</v>
      </c>
      <c r="G119" s="10">
        <f>IF('Valuation with Synergies'!G119=0," ",'Valuation with Synergies'!G119)</f>
        <v>607.0708068204004</v>
      </c>
      <c r="H119" s="10">
        <f>IF('Valuation with Synergies'!H119=0," ",'Valuation with Synergies'!H119)</f>
        <v>647.1374800705454</v>
      </c>
      <c r="I119" s="10">
        <f>IF('Valuation with Synergies'!I119=0," ",'Valuation with Synergies'!I119)</f>
        <v>689.8485537552017</v>
      </c>
      <c r="J119" s="10">
        <f>IF('Valuation with Synergies'!J119=0," ",'Valuation with Synergies'!J119)</f>
        <v>735.3785583030433</v>
      </c>
      <c r="K119" s="10">
        <f>IF('Valuation with Synergies'!K119=0," ",'Valuation with Synergies'!K119)</f>
        <v>783.9135431510495</v>
      </c>
      <c r="L119" s="10">
        <f>IF('Valuation with Synergies'!L119=0," ",'Valuation with Synergies'!L119)</f>
        <v>835.6518369990135</v>
      </c>
      <c r="M119" s="10">
        <f>IF('Valuation with Synergies'!M119=0," ",'Valuation with Synergies'!M119)</f>
        <v>890.8048582409514</v>
      </c>
      <c r="N119" s="10">
        <f>IF('Valuation with Synergies'!N119=0," ",'Valuation with Synergies'!N119)</f>
        <v>949.5979788848579</v>
      </c>
      <c r="O119" s="10">
        <f>IF('Valuation with Synergies'!O119=0," ",'Valuation with Synergies'!O119)</f>
        <v>1012.2714454912568</v>
      </c>
      <c r="P119" s="10" t="str">
        <f>IF('Valuation with Synergies'!P119=0," ",'Valuation with Synergies'!P119)</f>
        <v> </v>
      </c>
      <c r="Q119" s="10" t="str">
        <f>IF('Valuation with Synergies'!Q119=0," ",'Valuation with Synergies'!Q119)</f>
        <v> </v>
      </c>
      <c r="R119" s="10" t="str">
        <f>IF('Valuation with Synergies'!R119=0," ",'Valuation with Synergies'!R119)</f>
        <v> </v>
      </c>
      <c r="S119" s="10" t="str">
        <f>IF('Valuation with Synergies'!S119=0," ",'Valuation with Synergies'!S119)</f>
        <v> </v>
      </c>
    </row>
    <row r="120" spans="1:19" ht="12.75">
      <c r="A120" s="10" t="str">
        <f>IF('Valuation with Synergies'!A120=0," ",'Valuation with Synergies'!A120)</f>
        <v> </v>
      </c>
      <c r="B120" s="10" t="str">
        <f>IF('Valuation with Synergies'!B120=0," ",'Valuation with Synergies'!B120)</f>
        <v> </v>
      </c>
      <c r="C120" s="10" t="str">
        <f>IF('Valuation with Synergies'!C120=0," ",'Valuation with Synergies'!C120)</f>
        <v>Manual Retained Earnings</v>
      </c>
      <c r="D120" s="10" t="str">
        <f>IF('Valuation with Synergies'!D120=0," ",'Valuation with Synergies'!D120)</f>
        <v> </v>
      </c>
      <c r="E120" s="10" t="str">
        <f>IF('Valuation with Synergies'!E120=0," ",'Valuation with Synergies'!E120)</f>
        <v> </v>
      </c>
      <c r="F120" s="10" t="str">
        <f>IF('Valuation with Synergies'!F120=0," ",'Valuation with Synergies'!F120)</f>
        <v> </v>
      </c>
      <c r="G120" s="10" t="str">
        <f>IF('Valuation with Synergies'!G120=0," ",'Valuation with Synergies'!G120)</f>
        <v> </v>
      </c>
      <c r="H120" s="10" t="str">
        <f>IF('Valuation with Synergies'!H120=0," ",'Valuation with Synergies'!H120)</f>
        <v> </v>
      </c>
      <c r="I120" s="10" t="str">
        <f>IF('Valuation with Synergies'!I120=0," ",'Valuation with Synergies'!I120)</f>
        <v> </v>
      </c>
      <c r="J120" s="10" t="str">
        <f>IF('Valuation with Synergies'!J120=0," ",'Valuation with Synergies'!J120)</f>
        <v> </v>
      </c>
      <c r="K120" s="10" t="str">
        <f>IF('Valuation with Synergies'!K120=0," ",'Valuation with Synergies'!K120)</f>
        <v> </v>
      </c>
      <c r="L120" s="10" t="str">
        <f>IF('Valuation with Synergies'!L120=0," ",'Valuation with Synergies'!L120)</f>
        <v> </v>
      </c>
      <c r="M120" s="10" t="str">
        <f>IF('Valuation with Synergies'!M120=0," ",'Valuation with Synergies'!M120)</f>
        <v> </v>
      </c>
      <c r="N120" s="10" t="str">
        <f>IF('Valuation with Synergies'!N120=0," ",'Valuation with Synergies'!N120)</f>
        <v> </v>
      </c>
      <c r="O120" s="10" t="str">
        <f>IF('Valuation with Synergies'!O120=0," ",'Valuation with Synergies'!O120)</f>
        <v> </v>
      </c>
      <c r="P120" s="10" t="str">
        <f>IF('Valuation with Synergies'!P120=0," ",'Valuation with Synergies'!P120)</f>
        <v> </v>
      </c>
      <c r="Q120" s="10" t="str">
        <f>IF('Valuation with Synergies'!Q120=0," ",'Valuation with Synergies'!Q120)</f>
        <v> </v>
      </c>
      <c r="R120" s="10" t="str">
        <f>IF('Valuation with Synergies'!R120=0," ",'Valuation with Synergies'!R120)</f>
        <v> </v>
      </c>
      <c r="S120" s="10" t="str">
        <f>IF('Valuation with Synergies'!S120=0," ",'Valuation with Synergies'!S120)</f>
        <v> </v>
      </c>
    </row>
    <row r="121" spans="1:19" ht="12.75">
      <c r="A121" s="10" t="str">
        <f>IF('Valuation with Synergies'!A121=0," ",'Valuation with Synergies'!A121)</f>
        <v> </v>
      </c>
      <c r="B121" s="10" t="str">
        <f>IF('Valuation with Synergies'!B121=0," ",'Valuation with Synergies'!B121)</f>
        <v> </v>
      </c>
      <c r="C121" s="10" t="str">
        <f>IF('Valuation with Synergies'!C121=0," ",'Valuation with Synergies'!C121)</f>
        <v> </v>
      </c>
      <c r="D121" s="10" t="str">
        <f>IF('Valuation with Synergies'!D121=0," ",'Valuation with Synergies'!D121)</f>
        <v> </v>
      </c>
      <c r="E121" s="10" t="str">
        <f>IF('Valuation with Synergies'!E121=0," ",'Valuation with Synergies'!E121)</f>
        <v> </v>
      </c>
      <c r="F121" s="10" t="str">
        <f>IF('Valuation with Synergies'!F121=0," ",'Valuation with Synergies'!F121)</f>
        <v> </v>
      </c>
      <c r="G121" s="10" t="str">
        <f>IF('Valuation with Synergies'!G121=0," ",'Valuation with Synergies'!G121)</f>
        <v> </v>
      </c>
      <c r="H121" s="10" t="str">
        <f>IF('Valuation with Synergies'!H121=0," ",'Valuation with Synergies'!H121)</f>
        <v> </v>
      </c>
      <c r="I121" s="10" t="str">
        <f>IF('Valuation with Synergies'!I121=0," ",'Valuation with Synergies'!I121)</f>
        <v> </v>
      </c>
      <c r="J121" s="10" t="str">
        <f>IF('Valuation with Synergies'!J121=0," ",'Valuation with Synergies'!J121)</f>
        <v> </v>
      </c>
      <c r="K121" s="10" t="str">
        <f>IF('Valuation with Synergies'!K121=0," ",'Valuation with Synergies'!K121)</f>
        <v> </v>
      </c>
      <c r="L121" s="10" t="str">
        <f>IF('Valuation with Synergies'!L121=0," ",'Valuation with Synergies'!L121)</f>
        <v> </v>
      </c>
      <c r="M121" s="10" t="str">
        <f>IF('Valuation with Synergies'!M121=0," ",'Valuation with Synergies'!M121)</f>
        <v> </v>
      </c>
      <c r="N121" s="10" t="str">
        <f>IF('Valuation with Synergies'!N121=0," ",'Valuation with Synergies'!N121)</f>
        <v> </v>
      </c>
      <c r="O121" s="10" t="str">
        <f>IF('Valuation with Synergies'!O121=0," ",'Valuation with Synergies'!O121)</f>
        <v> </v>
      </c>
      <c r="P121" s="10" t="str">
        <f>IF('Valuation with Synergies'!P121=0," ",'Valuation with Synergies'!P121)</f>
        <v> </v>
      </c>
      <c r="Q121" s="10" t="str">
        <f>IF('Valuation with Synergies'!Q121=0," ",'Valuation with Synergies'!Q121)</f>
        <v> </v>
      </c>
      <c r="R121" s="10" t="str">
        <f>IF('Valuation with Synergies'!R121=0," ",'Valuation with Synergies'!R121)</f>
        <v> </v>
      </c>
      <c r="S121" s="10" t="str">
        <f>IF('Valuation with Synergies'!S121=0," ",'Valuation with Synergies'!S121)</f>
        <v> </v>
      </c>
    </row>
    <row r="122" spans="1:19" ht="12.75">
      <c r="A122" s="10" t="str">
        <f>IF('Valuation with Synergies'!A122=0," ",'Valuation with Synergies'!A122)</f>
        <v> </v>
      </c>
      <c r="B122" s="10" t="str">
        <f>IF('Valuation with Synergies'!B122=0," ",'Valuation with Synergies'!B122)</f>
        <v> </v>
      </c>
      <c r="C122" s="10" t="str">
        <f>IF('Valuation with Synergies'!C122=0," ",'Valuation with Synergies'!C122)</f>
        <v>Retained Earnings</v>
      </c>
      <c r="D122" s="10">
        <f>IF('Valuation with Synergies'!D122=0," ",'Valuation with Synergies'!D122)</f>
        <v>663</v>
      </c>
      <c r="E122" s="10">
        <f>IF('Valuation with Synergies'!E122=0," ",'Valuation with Synergies'!E122)</f>
        <v>534.2258999999999</v>
      </c>
      <c r="F122" s="10">
        <f>IF('Valuation with Synergies'!F122=0," ",'Valuation with Synergies'!F122)</f>
        <v>569.4848094000004</v>
      </c>
      <c r="G122" s="10">
        <f>IF('Valuation with Synergies'!G122=0," ",'Valuation with Synergies'!G122)</f>
        <v>607.0708068204004</v>
      </c>
      <c r="H122" s="10">
        <f>IF('Valuation with Synergies'!H122=0," ",'Valuation with Synergies'!H122)</f>
        <v>647.1374800705454</v>
      </c>
      <c r="I122" s="10">
        <f>IF('Valuation with Synergies'!I122=0," ",'Valuation with Synergies'!I122)</f>
        <v>689.8485537552017</v>
      </c>
      <c r="J122" s="10">
        <f>IF('Valuation with Synergies'!J122=0," ",'Valuation with Synergies'!J122)</f>
        <v>735.3785583030433</v>
      </c>
      <c r="K122" s="10">
        <f>IF('Valuation with Synergies'!K122=0," ",'Valuation with Synergies'!K122)</f>
        <v>783.9135431510495</v>
      </c>
      <c r="L122" s="10">
        <f>IF('Valuation with Synergies'!L122=0," ",'Valuation with Synergies'!L122)</f>
        <v>835.6518369990135</v>
      </c>
      <c r="M122" s="10">
        <f>IF('Valuation with Synergies'!M122=0," ",'Valuation with Synergies'!M122)</f>
        <v>890.8048582409514</v>
      </c>
      <c r="N122" s="10">
        <f>IF('Valuation with Synergies'!N122=0," ",'Valuation with Synergies'!N122)</f>
        <v>949.5979788848579</v>
      </c>
      <c r="O122" s="10">
        <f>IF('Valuation with Synergies'!O122=0," ",'Valuation with Synergies'!O122)</f>
        <v>1012.2714454912568</v>
      </c>
      <c r="P122" s="10" t="str">
        <f>IF('Valuation with Synergies'!P122=0," ",'Valuation with Synergies'!P122)</f>
        <v> </v>
      </c>
      <c r="Q122" s="10" t="str">
        <f>IF('Valuation with Synergies'!Q122=0," ",'Valuation with Synergies'!Q122)</f>
        <v> </v>
      </c>
      <c r="R122" s="10" t="str">
        <f>IF('Valuation with Synergies'!R122=0," ",'Valuation with Synergies'!R122)</f>
        <v> </v>
      </c>
      <c r="S122" s="10" t="str">
        <f>IF('Valuation with Synergies'!S122=0," ",'Valuation with Synergies'!S122)</f>
        <v> </v>
      </c>
    </row>
    <row r="123" spans="1:19" ht="12.75">
      <c r="A123" s="10" t="str">
        <f>IF('Valuation with Synergies'!A123=0," ",'Valuation with Synergies'!A123)</f>
        <v> </v>
      </c>
      <c r="B123" s="10" t="str">
        <f>IF('Valuation with Synergies'!B123=0," ",'Valuation with Synergies'!B123)</f>
        <v> </v>
      </c>
      <c r="C123" s="10" t="str">
        <f>IF('Valuation with Synergies'!C123=0," ",'Valuation with Synergies'!C123)</f>
        <v>Note: Each of the "non-calc" line items can be modified in this section by expanding the outline.</v>
      </c>
      <c r="D123" s="10" t="str">
        <f>IF('Valuation with Synergies'!D123=0," ",'Valuation with Synergies'!D123)</f>
        <v> </v>
      </c>
      <c r="E123" s="10" t="str">
        <f>IF('Valuation with Synergies'!E123=0," ",'Valuation with Synergies'!E123)</f>
        <v> </v>
      </c>
      <c r="F123" s="10" t="str">
        <f>IF('Valuation with Synergies'!F123=0," ",'Valuation with Synergies'!F123)</f>
        <v> </v>
      </c>
      <c r="G123" s="10" t="str">
        <f>IF('Valuation with Synergies'!G123=0," ",'Valuation with Synergies'!G123)</f>
        <v> </v>
      </c>
      <c r="H123" s="10" t="str">
        <f>IF('Valuation with Synergies'!H123=0," ",'Valuation with Synergies'!H123)</f>
        <v> </v>
      </c>
      <c r="I123" s="10" t="str">
        <f>IF('Valuation with Synergies'!I123=0," ",'Valuation with Synergies'!I123)</f>
        <v> </v>
      </c>
      <c r="J123" s="10" t="str">
        <f>IF('Valuation with Synergies'!J123=0," ",'Valuation with Synergies'!J123)</f>
        <v> </v>
      </c>
      <c r="K123" s="10" t="str">
        <f>IF('Valuation with Synergies'!K123=0," ",'Valuation with Synergies'!K123)</f>
        <v> </v>
      </c>
      <c r="L123" s="10" t="str">
        <f>IF('Valuation with Synergies'!L123=0," ",'Valuation with Synergies'!L123)</f>
        <v> </v>
      </c>
      <c r="M123" s="10" t="str">
        <f>IF('Valuation with Synergies'!M123=0," ",'Valuation with Synergies'!M123)</f>
        <v> </v>
      </c>
      <c r="N123" s="10" t="str">
        <f>IF('Valuation with Synergies'!N123=0," ",'Valuation with Synergies'!N123)</f>
        <v> </v>
      </c>
      <c r="O123" s="10" t="str">
        <f>IF('Valuation with Synergies'!O123=0," ",'Valuation with Synergies'!O123)</f>
        <v> </v>
      </c>
      <c r="P123" s="10" t="str">
        <f>IF('Valuation with Synergies'!P123=0," ",'Valuation with Synergies'!P123)</f>
        <v> </v>
      </c>
      <c r="Q123" s="10" t="str">
        <f>IF('Valuation with Synergies'!Q123=0," ",'Valuation with Synergies'!Q123)</f>
        <v> </v>
      </c>
      <c r="R123" s="10" t="str">
        <f>IF('Valuation with Synergies'!R123=0," ",'Valuation with Synergies'!R123)</f>
        <v> </v>
      </c>
      <c r="S123" s="10" t="str">
        <f>IF('Valuation with Synergies'!S123=0," ",'Valuation with Synergies'!S123)</f>
        <v> </v>
      </c>
    </row>
    <row r="124" spans="1:19" ht="12.75">
      <c r="A124" s="10" t="str">
        <f>IF('Valuation with Synergies'!A124=0," ",'Valuation with Synergies'!A124)</f>
        <v>REFERENCE INFORMATION</v>
      </c>
      <c r="B124" s="10" t="str">
        <f>IF('Valuation with Synergies'!B124=0," ",'Valuation with Synergies'!B124)</f>
        <v> </v>
      </c>
      <c r="C124" s="10" t="str">
        <f>IF('Valuation with Synergies'!C124=0," ",'Valuation with Synergies'!C124)</f>
        <v> </v>
      </c>
      <c r="D124" s="10" t="str">
        <f>IF('Valuation with Synergies'!D124=0," ",'Valuation with Synergies'!D124)</f>
        <v> </v>
      </c>
      <c r="E124" s="10" t="str">
        <f>IF('Valuation with Synergies'!E124=0," ",'Valuation with Synergies'!E124)</f>
        <v> </v>
      </c>
      <c r="F124" s="10" t="str">
        <f>IF('Valuation with Synergies'!F124=0," ",'Valuation with Synergies'!F124)</f>
        <v> </v>
      </c>
      <c r="G124" s="10" t="str">
        <f>IF('Valuation with Synergies'!G124=0," ",'Valuation with Synergies'!G124)</f>
        <v> </v>
      </c>
      <c r="H124" s="10" t="str">
        <f>IF('Valuation with Synergies'!H124=0," ",'Valuation with Synergies'!H124)</f>
        <v> </v>
      </c>
      <c r="I124" s="10" t="str">
        <f>IF('Valuation with Synergies'!I124=0," ",'Valuation with Synergies'!I124)</f>
        <v> </v>
      </c>
      <c r="J124" s="10" t="str">
        <f>IF('Valuation with Synergies'!J124=0," ",'Valuation with Synergies'!J124)</f>
        <v> </v>
      </c>
      <c r="K124" s="10" t="str">
        <f>IF('Valuation with Synergies'!K124=0," ",'Valuation with Synergies'!K124)</f>
        <v> </v>
      </c>
      <c r="L124" s="10" t="str">
        <f>IF('Valuation with Synergies'!L124=0," ",'Valuation with Synergies'!L124)</f>
        <v> </v>
      </c>
      <c r="M124" s="10" t="str">
        <f>IF('Valuation with Synergies'!M124=0," ",'Valuation with Synergies'!M124)</f>
        <v> </v>
      </c>
      <c r="N124" s="10" t="str">
        <f>IF('Valuation with Synergies'!N124=0," ",'Valuation with Synergies'!N124)</f>
        <v> </v>
      </c>
      <c r="O124" s="10" t="str">
        <f>IF('Valuation with Synergies'!O124=0," ",'Valuation with Synergies'!O124)</f>
        <v> </v>
      </c>
      <c r="P124" s="10" t="str">
        <f>IF('Valuation with Synergies'!P124=0," ",'Valuation with Synergies'!P124)</f>
        <v> </v>
      </c>
      <c r="Q124" s="10" t="str">
        <f>IF('Valuation with Synergies'!Q124=0," ",'Valuation with Synergies'!Q124)</f>
        <v> </v>
      </c>
      <c r="R124" s="10" t="str">
        <f>IF('Valuation with Synergies'!R124=0," ",'Valuation with Synergies'!R124)</f>
        <v> </v>
      </c>
      <c r="S124" s="10" t="str">
        <f>IF('Valuation with Synergies'!S124=0," ",'Valuation with Synergies'!S124)</f>
        <v> </v>
      </c>
    </row>
    <row r="125" spans="1:19" ht="12.75">
      <c r="A125" s="10" t="str">
        <f>IF('Valuation with Synergies'!A125=0," ",'Valuation with Synergies'!A125)</f>
        <v> </v>
      </c>
      <c r="B125" s="10" t="str">
        <f>IF('Valuation with Synergies'!B125=0," ",'Valuation with Synergies'!B125)</f>
        <v> </v>
      </c>
      <c r="C125" s="10" t="str">
        <f>IF('Valuation with Synergies'!C125=0," ",'Valuation with Synergies'!C125)</f>
        <v> </v>
      </c>
      <c r="D125" s="10" t="str">
        <f>IF('Valuation with Synergies'!D125=0," ",'Valuation with Synergies'!D125)</f>
        <v> </v>
      </c>
      <c r="E125" s="10" t="str">
        <f>IF('Valuation with Synergies'!E125=0," ",'Valuation with Synergies'!E125)</f>
        <v> </v>
      </c>
      <c r="F125" s="10" t="str">
        <f>IF('Valuation with Synergies'!F125=0," ",'Valuation with Synergies'!F125)</f>
        <v> </v>
      </c>
      <c r="G125" s="10" t="str">
        <f>IF('Valuation with Synergies'!G125=0," ",'Valuation with Synergies'!G125)</f>
        <v> </v>
      </c>
      <c r="H125" s="10" t="str">
        <f>IF('Valuation with Synergies'!H125=0," ",'Valuation with Synergies'!H125)</f>
        <v> </v>
      </c>
      <c r="I125" s="10" t="str">
        <f>IF('Valuation with Synergies'!I125=0," ",'Valuation with Synergies'!I125)</f>
        <v> </v>
      </c>
      <c r="J125" s="10" t="str">
        <f>IF('Valuation with Synergies'!J125=0," ",'Valuation with Synergies'!J125)</f>
        <v> </v>
      </c>
      <c r="K125" s="10" t="str">
        <f>IF('Valuation with Synergies'!K125=0," ",'Valuation with Synergies'!K125)</f>
        <v> </v>
      </c>
      <c r="L125" s="10" t="str">
        <f>IF('Valuation with Synergies'!L125=0," ",'Valuation with Synergies'!L125)</f>
        <v> </v>
      </c>
      <c r="M125" s="10" t="str">
        <f>IF('Valuation with Synergies'!M125=0," ",'Valuation with Synergies'!M125)</f>
        <v> </v>
      </c>
      <c r="N125" s="10" t="str">
        <f>IF('Valuation with Synergies'!N125=0," ",'Valuation with Synergies'!N125)</f>
        <v> </v>
      </c>
      <c r="O125" s="10" t="str">
        <f>IF('Valuation with Synergies'!O125=0," ",'Valuation with Synergies'!O125)</f>
        <v> </v>
      </c>
      <c r="P125" s="10" t="str">
        <f>IF('Valuation with Synergies'!P125=0," ",'Valuation with Synergies'!P125)</f>
        <v> </v>
      </c>
      <c r="Q125" s="10" t="str">
        <f>IF('Valuation with Synergies'!Q125=0," ",'Valuation with Synergies'!Q125)</f>
        <v> </v>
      </c>
      <c r="R125" s="10" t="str">
        <f>IF('Valuation with Synergies'!R125=0," ",'Valuation with Synergies'!R125)</f>
        <v> </v>
      </c>
      <c r="S125" s="10" t="str">
        <f>IF('Valuation with Synergies'!S125=0," ",'Valuation with Synergies'!S125)</f>
        <v> </v>
      </c>
    </row>
    <row r="126" spans="1:19" ht="12.75">
      <c r="A126" s="10" t="str">
        <f>IF('Valuation with Synergies'!A126=0," ",'Valuation with Synergies'!A126)</f>
        <v> </v>
      </c>
      <c r="B126" s="10" t="str">
        <f>IF('Valuation with Synergies'!B126=0," ",'Valuation with Synergies'!B126)</f>
        <v>  Input Variable Explanations</v>
      </c>
      <c r="C126" s="10" t="str">
        <f>IF('Valuation with Synergies'!C126=0," ",'Valuation with Synergies'!C126)</f>
        <v> </v>
      </c>
      <c r="D126" s="10" t="str">
        <f>IF('Valuation with Synergies'!D126=0," ",'Valuation with Synergies'!D126)</f>
        <v> </v>
      </c>
      <c r="E126" s="10" t="str">
        <f>IF('Valuation with Synergies'!E126=0," ",'Valuation with Synergies'!E126)</f>
        <v> </v>
      </c>
      <c r="F126" s="10" t="str">
        <f>IF('Valuation with Synergies'!F126=0," ",'Valuation with Synergies'!F126)</f>
        <v> </v>
      </c>
      <c r="G126" s="10" t="str">
        <f>IF('Valuation with Synergies'!G126=0," ",'Valuation with Synergies'!G126)</f>
        <v> </v>
      </c>
      <c r="H126" s="10" t="str">
        <f>IF('Valuation with Synergies'!H126=0," ",'Valuation with Synergies'!H126)</f>
        <v> </v>
      </c>
      <c r="I126" s="10" t="str">
        <f>IF('Valuation with Synergies'!I126=0," ",'Valuation with Synergies'!I126)</f>
        <v> </v>
      </c>
      <c r="J126" s="10" t="str">
        <f>IF('Valuation with Synergies'!J126=0," ",'Valuation with Synergies'!J126)</f>
        <v> </v>
      </c>
      <c r="K126" s="10" t="str">
        <f>IF('Valuation with Synergies'!K126=0," ",'Valuation with Synergies'!K126)</f>
        <v> </v>
      </c>
      <c r="L126" s="10" t="str">
        <f>IF('Valuation with Synergies'!L126=0," ",'Valuation with Synergies'!L126)</f>
        <v> </v>
      </c>
      <c r="M126" s="10" t="str">
        <f>IF('Valuation with Synergies'!M126=0," ",'Valuation with Synergies'!M126)</f>
        <v> </v>
      </c>
      <c r="N126" s="10" t="str">
        <f>IF('Valuation with Synergies'!N126=0," ",'Valuation with Synergies'!N126)</f>
        <v> </v>
      </c>
      <c r="O126" s="10" t="str">
        <f>IF('Valuation with Synergies'!O126=0," ",'Valuation with Synergies'!O126)</f>
        <v> </v>
      </c>
      <c r="P126" s="10" t="str">
        <f>IF('Valuation with Synergies'!P126=0," ",'Valuation with Synergies'!P126)</f>
        <v> </v>
      </c>
      <c r="Q126" s="10" t="str">
        <f>IF('Valuation with Synergies'!Q126=0," ",'Valuation with Synergies'!Q126)</f>
        <v> </v>
      </c>
      <c r="R126" s="10" t="str">
        <f>IF('Valuation with Synergies'!R126=0," ",'Valuation with Synergies'!R126)</f>
        <v> </v>
      </c>
      <c r="S126" s="10" t="str">
        <f>IF('Valuation with Synergies'!S126=0," ",'Valuation with Synergies'!S126)</f>
        <v> </v>
      </c>
    </row>
    <row r="127" spans="1:19" ht="12.75">
      <c r="A127" s="10" t="str">
        <f>IF('Valuation with Synergies'!A127=0," ",'Valuation with Synergies'!A127)</f>
        <v> </v>
      </c>
      <c r="B127" s="10" t="str">
        <f>IF('Valuation with Synergies'!B127=0," ",'Valuation with Synergies'!B127)</f>
        <v> </v>
      </c>
      <c r="C127" s="10" t="str">
        <f>IF('Valuation with Synergies'!C127=0," ",'Valuation with Synergies'!C127)</f>
        <v>Inputs</v>
      </c>
      <c r="D127" s="10" t="str">
        <f>IF('Valuation with Synergies'!D127=0," ",'Valuation with Synergies'!D127)</f>
        <v>Source, Definition or Comment</v>
      </c>
      <c r="E127" s="10" t="str">
        <f>IF('Valuation with Synergies'!E127=0," ",'Valuation with Synergies'!E127)</f>
        <v> </v>
      </c>
      <c r="F127" s="10" t="str">
        <f>IF('Valuation with Synergies'!F127=0," ",'Valuation with Synergies'!F127)</f>
        <v> </v>
      </c>
      <c r="G127" s="10" t="str">
        <f>IF('Valuation with Synergies'!G127=0," ",'Valuation with Synergies'!G127)</f>
        <v> </v>
      </c>
      <c r="H127" s="10" t="str">
        <f>IF('Valuation with Synergies'!H127=0," ",'Valuation with Synergies'!H127)</f>
        <v> </v>
      </c>
      <c r="I127" s="10" t="str">
        <f>IF('Valuation with Synergies'!I127=0," ",'Valuation with Synergies'!I127)</f>
        <v> </v>
      </c>
      <c r="J127" s="10" t="str">
        <f>IF('Valuation with Synergies'!J127=0," ",'Valuation with Synergies'!J127)</f>
        <v> </v>
      </c>
      <c r="K127" s="10" t="str">
        <f>IF('Valuation with Synergies'!K127=0," ",'Valuation with Synergies'!K127)</f>
        <v> </v>
      </c>
      <c r="L127" s="10" t="str">
        <f>IF('Valuation with Synergies'!L127=0," ",'Valuation with Synergies'!L127)</f>
        <v> </v>
      </c>
      <c r="M127" s="10" t="str">
        <f>IF('Valuation with Synergies'!M127=0," ",'Valuation with Synergies'!M127)</f>
        <v> </v>
      </c>
      <c r="N127" s="10" t="str">
        <f>IF('Valuation with Synergies'!N127=0," ",'Valuation with Synergies'!N127)</f>
        <v> </v>
      </c>
      <c r="O127" s="10" t="str">
        <f>IF('Valuation with Synergies'!O127=0," ",'Valuation with Synergies'!O127)</f>
        <v> </v>
      </c>
      <c r="P127" s="10" t="str">
        <f>IF('Valuation with Synergies'!P127=0," ",'Valuation with Synergies'!P127)</f>
        <v> </v>
      </c>
      <c r="Q127" s="10" t="str">
        <f>IF('Valuation with Synergies'!Q127=0," ",'Valuation with Synergies'!Q127)</f>
        <v> </v>
      </c>
      <c r="R127" s="10" t="str">
        <f>IF('Valuation with Synergies'!R127=0," ",'Valuation with Synergies'!R127)</f>
        <v> </v>
      </c>
      <c r="S127" s="10" t="str">
        <f>IF('Valuation with Synergies'!S127=0," ",'Valuation with Synergies'!S127)</f>
        <v> </v>
      </c>
    </row>
    <row r="128" spans="1:19" ht="12.75">
      <c r="A128" s="10" t="str">
        <f>IF('Valuation with Synergies'!A128=0," ",'Valuation with Synergies'!A128)</f>
        <v> </v>
      </c>
      <c r="B128" s="10" t="str">
        <f>IF('Valuation with Synergies'!B128=0," ",'Valuation with Synergies'!B128)</f>
        <v> </v>
      </c>
      <c r="C128" s="10" t="str">
        <f>IF('Valuation with Synergies'!C128=0," ",'Valuation with Synergies'!C128)</f>
        <v>Book Value Net Debt (millions)</v>
      </c>
      <c r="D128" s="10" t="str">
        <f>IF('Valuation with Synergies'!D128=0," ",'Valuation with Synergies'!D128)</f>
        <v>Long Term Debt - (Cash + Short Term Investments)</v>
      </c>
      <c r="E128" s="10" t="str">
        <f>IF('Valuation with Synergies'!E128=0," ",'Valuation with Synergies'!E128)</f>
        <v> </v>
      </c>
      <c r="F128" s="10" t="str">
        <f>IF('Valuation with Synergies'!F128=0," ",'Valuation with Synergies'!F128)</f>
        <v> </v>
      </c>
      <c r="G128" s="10" t="str">
        <f>IF('Valuation with Synergies'!G128=0," ",'Valuation with Synergies'!G128)</f>
        <v> </v>
      </c>
      <c r="H128" s="10" t="str">
        <f>IF('Valuation with Synergies'!H128=0," ",'Valuation with Synergies'!H128)</f>
        <v> </v>
      </c>
      <c r="I128" s="10" t="str">
        <f>IF('Valuation with Synergies'!I128=0," ",'Valuation with Synergies'!I128)</f>
        <v> </v>
      </c>
      <c r="J128" s="10" t="str">
        <f>IF('Valuation with Synergies'!J128=0," ",'Valuation with Synergies'!J128)</f>
        <v> </v>
      </c>
      <c r="K128" s="10" t="str">
        <f>IF('Valuation with Synergies'!K128=0," ",'Valuation with Synergies'!K128)</f>
        <v> </v>
      </c>
      <c r="L128" s="10" t="str">
        <f>IF('Valuation with Synergies'!L128=0," ",'Valuation with Synergies'!L128)</f>
        <v> </v>
      </c>
      <c r="M128" s="10" t="str">
        <f>IF('Valuation with Synergies'!M128=0," ",'Valuation with Synergies'!M128)</f>
        <v> </v>
      </c>
      <c r="N128" s="10" t="str">
        <f>IF('Valuation with Synergies'!N128=0," ",'Valuation with Synergies'!N128)</f>
        <v> </v>
      </c>
      <c r="O128" s="10" t="str">
        <f>IF('Valuation with Synergies'!O128=0," ",'Valuation with Synergies'!O128)</f>
        <v> </v>
      </c>
      <c r="P128" s="10" t="str">
        <f>IF('Valuation with Synergies'!P128=0," ",'Valuation with Synergies'!P128)</f>
        <v> </v>
      </c>
      <c r="Q128" s="10" t="str">
        <f>IF('Valuation with Synergies'!Q128=0," ",'Valuation with Synergies'!Q128)</f>
        <v> </v>
      </c>
      <c r="R128" s="10" t="str">
        <f>IF('Valuation with Synergies'!R128=0," ",'Valuation with Synergies'!R128)</f>
        <v> </v>
      </c>
      <c r="S128" s="10" t="str">
        <f>IF('Valuation with Synergies'!S128=0," ",'Valuation with Synergies'!S128)</f>
        <v> </v>
      </c>
    </row>
    <row r="129" spans="1:19" ht="12.75">
      <c r="A129" s="10" t="str">
        <f>IF('Valuation with Synergies'!A129=0," ",'Valuation with Synergies'!A129)</f>
        <v> </v>
      </c>
      <c r="B129" s="10" t="str">
        <f>IF('Valuation with Synergies'!B129=0," ",'Valuation with Synergies'!B129)</f>
        <v> </v>
      </c>
      <c r="C129" s="10" t="str">
        <f>IF('Valuation with Synergies'!C129=0," ",'Valuation with Synergies'!C129)</f>
        <v>Share Price ($)</v>
      </c>
      <c r="D129" s="10" t="str">
        <f>IF('Valuation with Synergies'!D129=0," ",'Valuation with Synergies'!D129)</f>
        <v> </v>
      </c>
      <c r="E129" s="10" t="str">
        <f>IF('Valuation with Synergies'!E129=0," ",'Valuation with Synergies'!E129)</f>
        <v> </v>
      </c>
      <c r="F129" s="10" t="str">
        <f>IF('Valuation with Synergies'!F129=0," ",'Valuation with Synergies'!F129)</f>
        <v> </v>
      </c>
      <c r="G129" s="10" t="str">
        <f>IF('Valuation with Synergies'!G129=0," ",'Valuation with Synergies'!G129)</f>
        <v> </v>
      </c>
      <c r="H129" s="10" t="str">
        <f>IF('Valuation with Synergies'!H129=0," ",'Valuation with Synergies'!H129)</f>
        <v> </v>
      </c>
      <c r="I129" s="10" t="str">
        <f>IF('Valuation with Synergies'!I129=0," ",'Valuation with Synergies'!I129)</f>
        <v> </v>
      </c>
      <c r="J129" s="10" t="str">
        <f>IF('Valuation with Synergies'!J129=0," ",'Valuation with Synergies'!J129)</f>
        <v> </v>
      </c>
      <c r="K129" s="10" t="str">
        <f>IF('Valuation with Synergies'!K129=0," ",'Valuation with Synergies'!K129)</f>
        <v> </v>
      </c>
      <c r="L129" s="10" t="str">
        <f>IF('Valuation with Synergies'!L129=0," ",'Valuation with Synergies'!L129)</f>
        <v> </v>
      </c>
      <c r="M129" s="10" t="str">
        <f>IF('Valuation with Synergies'!M129=0," ",'Valuation with Synergies'!M129)</f>
        <v> </v>
      </c>
      <c r="N129" s="10" t="str">
        <f>IF('Valuation with Synergies'!N129=0," ",'Valuation with Synergies'!N129)</f>
        <v> </v>
      </c>
      <c r="O129" s="10" t="str">
        <f>IF('Valuation with Synergies'!O129=0," ",'Valuation with Synergies'!O129)</f>
        <v> </v>
      </c>
      <c r="P129" s="10" t="str">
        <f>IF('Valuation with Synergies'!P129=0," ",'Valuation with Synergies'!P129)</f>
        <v> </v>
      </c>
      <c r="Q129" s="10" t="str">
        <f>IF('Valuation with Synergies'!Q129=0," ",'Valuation with Synergies'!Q129)</f>
        <v> </v>
      </c>
      <c r="R129" s="10" t="str">
        <f>IF('Valuation with Synergies'!R129=0," ",'Valuation with Synergies'!R129)</f>
        <v> </v>
      </c>
      <c r="S129" s="10" t="str">
        <f>IF('Valuation with Synergies'!S129=0," ",'Valuation with Synergies'!S129)</f>
        <v> </v>
      </c>
    </row>
    <row r="130" spans="1:19" ht="12.75">
      <c r="A130" s="10" t="str">
        <f>IF('Valuation with Synergies'!A130=0," ",'Valuation with Synergies'!A130)</f>
        <v> </v>
      </c>
      <c r="B130" s="10" t="str">
        <f>IF('Valuation with Synergies'!B130=0," ",'Valuation with Synergies'!B130)</f>
        <v> </v>
      </c>
      <c r="C130" s="10" t="str">
        <f>IF('Valuation with Synergies'!C130=0," ",'Valuation with Synergies'!C130)</f>
        <v># of shares (millions)</v>
      </c>
      <c r="D130" s="10" t="str">
        <f>IF('Valuation with Synergies'!D130=0," ",'Valuation with Synergies'!D130)</f>
        <v> </v>
      </c>
      <c r="E130" s="10" t="str">
        <f>IF('Valuation with Synergies'!E130=0," ",'Valuation with Synergies'!E130)</f>
        <v> </v>
      </c>
      <c r="F130" s="10" t="str">
        <f>IF('Valuation with Synergies'!F130=0," ",'Valuation with Synergies'!F130)</f>
        <v> </v>
      </c>
      <c r="G130" s="10" t="str">
        <f>IF('Valuation with Synergies'!G130=0," ",'Valuation with Synergies'!G130)</f>
        <v> </v>
      </c>
      <c r="H130" s="10" t="str">
        <f>IF('Valuation with Synergies'!H130=0," ",'Valuation with Synergies'!H130)</f>
        <v> </v>
      </c>
      <c r="I130" s="10" t="str">
        <f>IF('Valuation with Synergies'!I130=0," ",'Valuation with Synergies'!I130)</f>
        <v> </v>
      </c>
      <c r="J130" s="10" t="str">
        <f>IF('Valuation with Synergies'!J130=0," ",'Valuation with Synergies'!J130)</f>
        <v> </v>
      </c>
      <c r="K130" s="10" t="str">
        <f>IF('Valuation with Synergies'!K130=0," ",'Valuation with Synergies'!K130)</f>
        <v> </v>
      </c>
      <c r="L130" s="10" t="str">
        <f>IF('Valuation with Synergies'!L130=0," ",'Valuation with Synergies'!L130)</f>
        <v> </v>
      </c>
      <c r="M130" s="10" t="str">
        <f>IF('Valuation with Synergies'!M130=0," ",'Valuation with Synergies'!M130)</f>
        <v> </v>
      </c>
      <c r="N130" s="10" t="str">
        <f>IF('Valuation with Synergies'!N130=0," ",'Valuation with Synergies'!N130)</f>
        <v> </v>
      </c>
      <c r="O130" s="10" t="str">
        <f>IF('Valuation with Synergies'!O130=0," ",'Valuation with Synergies'!O130)</f>
        <v> </v>
      </c>
      <c r="P130" s="10" t="str">
        <f>IF('Valuation with Synergies'!P130=0," ",'Valuation with Synergies'!P130)</f>
        <v> </v>
      </c>
      <c r="Q130" s="10" t="str">
        <f>IF('Valuation with Synergies'!Q130=0," ",'Valuation with Synergies'!Q130)</f>
        <v> </v>
      </c>
      <c r="R130" s="10" t="str">
        <f>IF('Valuation with Synergies'!R130=0," ",'Valuation with Synergies'!R130)</f>
        <v> </v>
      </c>
      <c r="S130" s="10" t="str">
        <f>IF('Valuation with Synergies'!S130=0," ",'Valuation with Synergies'!S130)</f>
        <v> </v>
      </c>
    </row>
    <row r="131" spans="1:19" ht="12.75">
      <c r="A131" s="10" t="str">
        <f>IF('Valuation with Synergies'!A131=0," ",'Valuation with Synergies'!A131)</f>
        <v> </v>
      </c>
      <c r="B131" s="10" t="str">
        <f>IF('Valuation with Synergies'!B131=0," ",'Valuation with Synergies'!B131)</f>
        <v> </v>
      </c>
      <c r="C131" s="10" t="str">
        <f>IF('Valuation with Synergies'!C131=0," ",'Valuation with Synergies'!C131)</f>
        <v>Book Value of Equity (millions)</v>
      </c>
      <c r="D131" s="10" t="str">
        <f>IF('Valuation with Synergies'!D131=0," ",'Valuation with Synergies'!D131)</f>
        <v> </v>
      </c>
      <c r="E131" s="10" t="str">
        <f>IF('Valuation with Synergies'!E131=0," ",'Valuation with Synergies'!E131)</f>
        <v> </v>
      </c>
      <c r="F131" s="10" t="str">
        <f>IF('Valuation with Synergies'!F131=0," ",'Valuation with Synergies'!F131)</f>
        <v> </v>
      </c>
      <c r="G131" s="10" t="str">
        <f>IF('Valuation with Synergies'!G131=0," ",'Valuation with Synergies'!G131)</f>
        <v> </v>
      </c>
      <c r="H131" s="10" t="str">
        <f>IF('Valuation with Synergies'!H131=0," ",'Valuation with Synergies'!H131)</f>
        <v> </v>
      </c>
      <c r="I131" s="10" t="str">
        <f>IF('Valuation with Synergies'!I131=0," ",'Valuation with Synergies'!I131)</f>
        <v> </v>
      </c>
      <c r="J131" s="10" t="str">
        <f>IF('Valuation with Synergies'!J131=0," ",'Valuation with Synergies'!J131)</f>
        <v> </v>
      </c>
      <c r="K131" s="10" t="str">
        <f>IF('Valuation with Synergies'!K131=0," ",'Valuation with Synergies'!K131)</f>
        <v> </v>
      </c>
      <c r="L131" s="10" t="str">
        <f>IF('Valuation with Synergies'!L131=0," ",'Valuation with Synergies'!L131)</f>
        <v> </v>
      </c>
      <c r="M131" s="10" t="str">
        <f>IF('Valuation with Synergies'!M131=0," ",'Valuation with Synergies'!M131)</f>
        <v> </v>
      </c>
      <c r="N131" s="10" t="str">
        <f>IF('Valuation with Synergies'!N131=0," ",'Valuation with Synergies'!N131)</f>
        <v> </v>
      </c>
      <c r="O131" s="10" t="str">
        <f>IF('Valuation with Synergies'!O131=0," ",'Valuation with Synergies'!O131)</f>
        <v> </v>
      </c>
      <c r="P131" s="10" t="str">
        <f>IF('Valuation with Synergies'!P131=0," ",'Valuation with Synergies'!P131)</f>
        <v> </v>
      </c>
      <c r="Q131" s="10" t="str">
        <f>IF('Valuation with Synergies'!Q131=0," ",'Valuation with Synergies'!Q131)</f>
        <v> </v>
      </c>
      <c r="R131" s="10" t="str">
        <f>IF('Valuation with Synergies'!R131=0," ",'Valuation with Synergies'!R131)</f>
        <v> </v>
      </c>
      <c r="S131" s="10" t="str">
        <f>IF('Valuation with Synergies'!S131=0," ",'Valuation with Synergies'!S131)</f>
        <v> </v>
      </c>
    </row>
    <row r="132" spans="1:19" ht="12.75">
      <c r="A132" s="10" t="str">
        <f>IF('Valuation with Synergies'!A132=0," ",'Valuation with Synergies'!A132)</f>
        <v> </v>
      </c>
      <c r="B132" s="10" t="str">
        <f>IF('Valuation with Synergies'!B132=0," ",'Valuation with Synergies'!B132)</f>
        <v> </v>
      </c>
      <c r="C132" s="10" t="str">
        <f>IF('Valuation with Synergies'!C132=0," ",'Valuation with Synergies'!C132)</f>
        <v>Equity Beta</v>
      </c>
      <c r="D132" s="10" t="str">
        <f>IF('Valuation with Synergies'!D132=0," ",'Valuation with Synergies'!D132)</f>
        <v>Correlation of Stock with Market (Beta at current leverage (BCL))</v>
      </c>
      <c r="E132" s="10" t="str">
        <f>IF('Valuation with Synergies'!E132=0," ",'Valuation with Synergies'!E132)</f>
        <v> </v>
      </c>
      <c r="F132" s="10" t="str">
        <f>IF('Valuation with Synergies'!F132=0," ",'Valuation with Synergies'!F132)</f>
        <v> </v>
      </c>
      <c r="G132" s="10" t="str">
        <f>IF('Valuation with Synergies'!G132=0," ",'Valuation with Synergies'!G132)</f>
        <v> </v>
      </c>
      <c r="H132" s="10" t="str">
        <f>IF('Valuation with Synergies'!H132=0," ",'Valuation with Synergies'!H132)</f>
        <v> </v>
      </c>
      <c r="I132" s="10" t="str">
        <f>IF('Valuation with Synergies'!I132=0," ",'Valuation with Synergies'!I132)</f>
        <v> </v>
      </c>
      <c r="J132" s="10" t="str">
        <f>IF('Valuation with Synergies'!J132=0," ",'Valuation with Synergies'!J132)</f>
        <v> </v>
      </c>
      <c r="K132" s="10" t="str">
        <f>IF('Valuation with Synergies'!K132=0," ",'Valuation with Synergies'!K132)</f>
        <v> </v>
      </c>
      <c r="L132" s="10" t="str">
        <f>IF('Valuation with Synergies'!L132=0," ",'Valuation with Synergies'!L132)</f>
        <v> </v>
      </c>
      <c r="M132" s="10" t="str">
        <f>IF('Valuation with Synergies'!M132=0," ",'Valuation with Synergies'!M132)</f>
        <v> </v>
      </c>
      <c r="N132" s="10" t="str">
        <f>IF('Valuation with Synergies'!N132=0," ",'Valuation with Synergies'!N132)</f>
        <v> </v>
      </c>
      <c r="O132" s="10" t="str">
        <f>IF('Valuation with Synergies'!O132=0," ",'Valuation with Synergies'!O132)</f>
        <v> </v>
      </c>
      <c r="P132" s="10" t="str">
        <f>IF('Valuation with Synergies'!P132=0," ",'Valuation with Synergies'!P132)</f>
        <v> </v>
      </c>
      <c r="Q132" s="10" t="str">
        <f>IF('Valuation with Synergies'!Q132=0," ",'Valuation with Synergies'!Q132)</f>
        <v> </v>
      </c>
      <c r="R132" s="10" t="str">
        <f>IF('Valuation with Synergies'!R132=0," ",'Valuation with Synergies'!R132)</f>
        <v> </v>
      </c>
      <c r="S132" s="10" t="str">
        <f>IF('Valuation with Synergies'!S132=0," ",'Valuation with Synergies'!S132)</f>
        <v> </v>
      </c>
    </row>
    <row r="133" spans="1:19" ht="12.75">
      <c r="A133" s="10" t="str">
        <f>IF('Valuation with Synergies'!A133=0," ",'Valuation with Synergies'!A133)</f>
        <v> </v>
      </c>
      <c r="B133" s="10" t="str">
        <f>IF('Valuation with Synergies'!B133=0," ",'Valuation with Synergies'!B133)</f>
        <v> </v>
      </c>
      <c r="C133" s="10" t="str">
        <f>IF('Valuation with Synergies'!C133=0," ",'Valuation with Synergies'!C133)</f>
        <v>Long-term T-Bond (%)</v>
      </c>
      <c r="D133" s="10" t="str">
        <f>IF('Valuation with Synergies'!D133=0," ",'Valuation with Synergies'!D133)</f>
        <v>30 year Treasury Bond</v>
      </c>
      <c r="E133" s="10" t="str">
        <f>IF('Valuation with Synergies'!E133=0," ",'Valuation with Synergies'!E133)</f>
        <v> </v>
      </c>
      <c r="F133" s="10" t="str">
        <f>IF('Valuation with Synergies'!F133=0," ",'Valuation with Synergies'!F133)</f>
        <v> </v>
      </c>
      <c r="G133" s="10" t="str">
        <f>IF('Valuation with Synergies'!G133=0," ",'Valuation with Synergies'!G133)</f>
        <v> </v>
      </c>
      <c r="H133" s="10" t="str">
        <f>IF('Valuation with Synergies'!H133=0," ",'Valuation with Synergies'!H133)</f>
        <v> </v>
      </c>
      <c r="I133" s="10" t="str">
        <f>IF('Valuation with Synergies'!I133=0," ",'Valuation with Synergies'!I133)</f>
        <v> </v>
      </c>
      <c r="J133" s="10" t="str">
        <f>IF('Valuation with Synergies'!J133=0," ",'Valuation with Synergies'!J133)</f>
        <v> </v>
      </c>
      <c r="K133" s="10" t="str">
        <f>IF('Valuation with Synergies'!K133=0," ",'Valuation with Synergies'!K133)</f>
        <v> </v>
      </c>
      <c r="L133" s="10" t="str">
        <f>IF('Valuation with Synergies'!L133=0," ",'Valuation with Synergies'!L133)</f>
        <v> </v>
      </c>
      <c r="M133" s="10" t="str">
        <f>IF('Valuation with Synergies'!M133=0," ",'Valuation with Synergies'!M133)</f>
        <v> </v>
      </c>
      <c r="N133" s="10" t="str">
        <f>IF('Valuation with Synergies'!N133=0," ",'Valuation with Synergies'!N133)</f>
        <v> </v>
      </c>
      <c r="O133" s="10" t="str">
        <f>IF('Valuation with Synergies'!O133=0," ",'Valuation with Synergies'!O133)</f>
        <v> </v>
      </c>
      <c r="P133" s="10" t="str">
        <f>IF('Valuation with Synergies'!P133=0," ",'Valuation with Synergies'!P133)</f>
        <v> </v>
      </c>
      <c r="Q133" s="10" t="str">
        <f>IF('Valuation with Synergies'!Q133=0," ",'Valuation with Synergies'!Q133)</f>
        <v> </v>
      </c>
      <c r="R133" s="10" t="str">
        <f>IF('Valuation with Synergies'!R133=0," ",'Valuation with Synergies'!R133)</f>
        <v> </v>
      </c>
      <c r="S133" s="10" t="str">
        <f>IF('Valuation with Synergies'!S133=0," ",'Valuation with Synergies'!S133)</f>
        <v> </v>
      </c>
    </row>
    <row r="134" spans="1:19" ht="12.75">
      <c r="A134" s="10" t="str">
        <f>IF('Valuation with Synergies'!A134=0," ",'Valuation with Synergies'!A134)</f>
        <v> </v>
      </c>
      <c r="B134" s="10" t="str">
        <f>IF('Valuation with Synergies'!B134=0," ",'Valuation with Synergies'!B134)</f>
        <v> </v>
      </c>
      <c r="C134" s="10" t="str">
        <f>IF('Valuation with Synergies'!C134=0," ",'Valuation with Synergies'!C134)</f>
        <v>Long-term Debt Rate (%)</v>
      </c>
      <c r="D134" s="10" t="str">
        <f>IF('Valuation with Synergies'!D134=0," ",'Valuation with Synergies'!D134)</f>
        <v>AA Long-Term Debt </v>
      </c>
      <c r="E134" s="10" t="str">
        <f>IF('Valuation with Synergies'!E134=0," ",'Valuation with Synergies'!E134)</f>
        <v> </v>
      </c>
      <c r="F134" s="10" t="str">
        <f>IF('Valuation with Synergies'!F134=0," ",'Valuation with Synergies'!F134)</f>
        <v> </v>
      </c>
      <c r="G134" s="10" t="str">
        <f>IF('Valuation with Synergies'!G134=0," ",'Valuation with Synergies'!G134)</f>
        <v> </v>
      </c>
      <c r="H134" s="10" t="str">
        <f>IF('Valuation with Synergies'!H134=0," ",'Valuation with Synergies'!H134)</f>
        <v> </v>
      </c>
      <c r="I134" s="10" t="str">
        <f>IF('Valuation with Synergies'!I134=0," ",'Valuation with Synergies'!I134)</f>
        <v> </v>
      </c>
      <c r="J134" s="10" t="str">
        <f>IF('Valuation with Synergies'!J134=0," ",'Valuation with Synergies'!J134)</f>
        <v> </v>
      </c>
      <c r="K134" s="10" t="str">
        <f>IF('Valuation with Synergies'!K134=0," ",'Valuation with Synergies'!K134)</f>
        <v> </v>
      </c>
      <c r="L134" s="10" t="str">
        <f>IF('Valuation with Synergies'!L134=0," ",'Valuation with Synergies'!L134)</f>
        <v> </v>
      </c>
      <c r="M134" s="10" t="str">
        <f>IF('Valuation with Synergies'!M134=0," ",'Valuation with Synergies'!M134)</f>
        <v> </v>
      </c>
      <c r="N134" s="10" t="str">
        <f>IF('Valuation with Synergies'!N134=0," ",'Valuation with Synergies'!N134)</f>
        <v> </v>
      </c>
      <c r="O134" s="10" t="str">
        <f>IF('Valuation with Synergies'!O134=0," ",'Valuation with Synergies'!O134)</f>
        <v> </v>
      </c>
      <c r="P134" s="10" t="str">
        <f>IF('Valuation with Synergies'!P134=0," ",'Valuation with Synergies'!P134)</f>
        <v> </v>
      </c>
      <c r="Q134" s="10" t="str">
        <f>IF('Valuation with Synergies'!Q134=0," ",'Valuation with Synergies'!Q134)</f>
        <v> </v>
      </c>
      <c r="R134" s="10" t="str">
        <f>IF('Valuation with Synergies'!R134=0," ",'Valuation with Synergies'!R134)</f>
        <v> </v>
      </c>
      <c r="S134" s="10" t="str">
        <f>IF('Valuation with Synergies'!S134=0," ",'Valuation with Synergies'!S134)</f>
        <v> </v>
      </c>
    </row>
    <row r="135" spans="1:19" ht="12.75">
      <c r="A135" s="10" t="str">
        <f>IF('Valuation with Synergies'!A135=0," ",'Valuation with Synergies'!A135)</f>
        <v> </v>
      </c>
      <c r="B135" s="10" t="str">
        <f>IF('Valuation with Synergies'!B135=0," ",'Valuation with Synergies'!B135)</f>
        <v> </v>
      </c>
      <c r="C135" s="10" t="str">
        <f>IF('Valuation with Synergies'!C135=0," ",'Valuation with Synergies'!C135)</f>
        <v>Long-term Growth (%)</v>
      </c>
      <c r="D135" s="10" t="str">
        <f>IF('Valuation with Synergies'!D135=0," ",'Valuation with Synergies'!D135)</f>
        <v>Assumed (Growth Rate Used in Terminal Value)</v>
      </c>
      <c r="E135" s="10" t="str">
        <f>IF('Valuation with Synergies'!E135=0," ",'Valuation with Synergies'!E135)</f>
        <v> </v>
      </c>
      <c r="F135" s="10" t="str">
        <f>IF('Valuation with Synergies'!F135=0," ",'Valuation with Synergies'!F135)</f>
        <v> </v>
      </c>
      <c r="G135" s="10" t="str">
        <f>IF('Valuation with Synergies'!G135=0," ",'Valuation with Synergies'!G135)</f>
        <v> </v>
      </c>
      <c r="H135" s="10" t="str">
        <f>IF('Valuation with Synergies'!H135=0," ",'Valuation with Synergies'!H135)</f>
        <v> </v>
      </c>
      <c r="I135" s="10" t="str">
        <f>IF('Valuation with Synergies'!I135=0," ",'Valuation with Synergies'!I135)</f>
        <v> </v>
      </c>
      <c r="J135" s="10" t="str">
        <f>IF('Valuation with Synergies'!J135=0," ",'Valuation with Synergies'!J135)</f>
        <v> </v>
      </c>
      <c r="K135" s="10" t="str">
        <f>IF('Valuation with Synergies'!K135=0," ",'Valuation with Synergies'!K135)</f>
        <v> </v>
      </c>
      <c r="L135" s="10" t="str">
        <f>IF('Valuation with Synergies'!L135=0," ",'Valuation with Synergies'!L135)</f>
        <v> </v>
      </c>
      <c r="M135" s="10" t="str">
        <f>IF('Valuation with Synergies'!M135=0," ",'Valuation with Synergies'!M135)</f>
        <v> </v>
      </c>
      <c r="N135" s="10" t="str">
        <f>IF('Valuation with Synergies'!N135=0," ",'Valuation with Synergies'!N135)</f>
        <v> </v>
      </c>
      <c r="O135" s="10" t="str">
        <f>IF('Valuation with Synergies'!O135=0," ",'Valuation with Synergies'!O135)</f>
        <v> </v>
      </c>
      <c r="P135" s="10" t="str">
        <f>IF('Valuation with Synergies'!P135=0," ",'Valuation with Synergies'!P135)</f>
        <v> </v>
      </c>
      <c r="Q135" s="10" t="str">
        <f>IF('Valuation with Synergies'!Q135=0," ",'Valuation with Synergies'!Q135)</f>
        <v> </v>
      </c>
      <c r="R135" s="10" t="str">
        <f>IF('Valuation with Synergies'!R135=0," ",'Valuation with Synergies'!R135)</f>
        <v> </v>
      </c>
      <c r="S135" s="10" t="str">
        <f>IF('Valuation with Synergies'!S135=0," ",'Valuation with Synergies'!S135)</f>
        <v> </v>
      </c>
    </row>
    <row r="136" spans="1:19" ht="12.75">
      <c r="A136" s="10" t="str">
        <f>IF('Valuation with Synergies'!A136=0," ",'Valuation with Synergies'!A136)</f>
        <v> </v>
      </c>
      <c r="B136" s="10" t="str">
        <f>IF('Valuation with Synergies'!B136=0," ",'Valuation with Synergies'!B136)</f>
        <v> </v>
      </c>
      <c r="C136" s="10" t="str">
        <f>IF('Valuation with Synergies'!C136=0," ",'Valuation with Synergies'!C136)</f>
        <v>Target Debt Ratio</v>
      </c>
      <c r="D136" s="10" t="str">
        <f>IF('Valuation with Synergies'!D136=0," ",'Valuation with Synergies'!D136)</f>
        <v>Debt/(Debt+Equity) Assumed (changes may impact AA rating)</v>
      </c>
      <c r="E136" s="10" t="str">
        <f>IF('Valuation with Synergies'!E136=0," ",'Valuation with Synergies'!E136)</f>
        <v> </v>
      </c>
      <c r="F136" s="10" t="str">
        <f>IF('Valuation with Synergies'!F136=0," ",'Valuation with Synergies'!F136)</f>
        <v> </v>
      </c>
      <c r="G136" s="10" t="str">
        <f>IF('Valuation with Synergies'!G136=0," ",'Valuation with Synergies'!G136)</f>
        <v> </v>
      </c>
      <c r="H136" s="10" t="str">
        <f>IF('Valuation with Synergies'!H136=0," ",'Valuation with Synergies'!H136)</f>
        <v> </v>
      </c>
      <c r="I136" s="10" t="str">
        <f>IF('Valuation with Synergies'!I136=0," ",'Valuation with Synergies'!I136)</f>
        <v> </v>
      </c>
      <c r="J136" s="10" t="str">
        <f>IF('Valuation with Synergies'!J136=0," ",'Valuation with Synergies'!J136)</f>
        <v> </v>
      </c>
      <c r="K136" s="10" t="str">
        <f>IF('Valuation with Synergies'!K136=0," ",'Valuation with Synergies'!K136)</f>
        <v> </v>
      </c>
      <c r="L136" s="10" t="str">
        <f>IF('Valuation with Synergies'!L136=0," ",'Valuation with Synergies'!L136)</f>
        <v> </v>
      </c>
      <c r="M136" s="10" t="str">
        <f>IF('Valuation with Synergies'!M136=0," ",'Valuation with Synergies'!M136)</f>
        <v> </v>
      </c>
      <c r="N136" s="10" t="str">
        <f>IF('Valuation with Synergies'!N136=0," ",'Valuation with Synergies'!N136)</f>
        <v> </v>
      </c>
      <c r="O136" s="10" t="str">
        <f>IF('Valuation with Synergies'!O136=0," ",'Valuation with Synergies'!O136)</f>
        <v> </v>
      </c>
      <c r="P136" s="10" t="str">
        <f>IF('Valuation with Synergies'!P136=0," ",'Valuation with Synergies'!P136)</f>
        <v> </v>
      </c>
      <c r="Q136" s="10" t="str">
        <f>IF('Valuation with Synergies'!Q136=0," ",'Valuation with Synergies'!Q136)</f>
        <v> </v>
      </c>
      <c r="R136" s="10" t="str">
        <f>IF('Valuation with Synergies'!R136=0," ",'Valuation with Synergies'!R136)</f>
        <v> </v>
      </c>
      <c r="S136" s="10" t="str">
        <f>IF('Valuation with Synergies'!S136=0," ",'Valuation with Synergies'!S136)</f>
        <v> </v>
      </c>
    </row>
    <row r="137" spans="1:19" ht="12.75">
      <c r="A137" s="10" t="str">
        <f>IF('Valuation with Synergies'!A137=0," ",'Valuation with Synergies'!A137)</f>
        <v> </v>
      </c>
      <c r="B137" s="10" t="str">
        <f>IF('Valuation with Synergies'!B137=0," ",'Valuation with Synergies'!B137)</f>
        <v> </v>
      </c>
      <c r="C137" s="10" t="str">
        <f>IF('Valuation with Synergies'!C137=0," ",'Valuation with Synergies'!C137)</f>
        <v>Market Risk Premium (%)</v>
      </c>
      <c r="D137" s="10" t="str">
        <f>IF('Valuation with Synergies'!D137=0," ",'Valuation with Synergies'!D137)</f>
        <v>Assumed (ranges from 5-8 percent for major developed countries)</v>
      </c>
      <c r="E137" s="10" t="str">
        <f>IF('Valuation with Synergies'!E137=0," ",'Valuation with Synergies'!E137)</f>
        <v> </v>
      </c>
      <c r="F137" s="10" t="str">
        <f>IF('Valuation with Synergies'!F137=0," ",'Valuation with Synergies'!F137)</f>
        <v> </v>
      </c>
      <c r="G137" s="10" t="str">
        <f>IF('Valuation with Synergies'!G137=0," ",'Valuation with Synergies'!G137)</f>
        <v> </v>
      </c>
      <c r="H137" s="10" t="str">
        <f>IF('Valuation with Synergies'!H137=0," ",'Valuation with Synergies'!H137)</f>
        <v> </v>
      </c>
      <c r="I137" s="10" t="str">
        <f>IF('Valuation with Synergies'!I137=0," ",'Valuation with Synergies'!I137)</f>
        <v> </v>
      </c>
      <c r="J137" s="10" t="str">
        <f>IF('Valuation with Synergies'!J137=0," ",'Valuation with Synergies'!J137)</f>
        <v> </v>
      </c>
      <c r="K137" s="10" t="str">
        <f>IF('Valuation with Synergies'!K137=0," ",'Valuation with Synergies'!K137)</f>
        <v> </v>
      </c>
      <c r="L137" s="10" t="str">
        <f>IF('Valuation with Synergies'!L137=0," ",'Valuation with Synergies'!L137)</f>
        <v> </v>
      </c>
      <c r="M137" s="10" t="str">
        <f>IF('Valuation with Synergies'!M137=0," ",'Valuation with Synergies'!M137)</f>
        <v> </v>
      </c>
      <c r="N137" s="10" t="str">
        <f>IF('Valuation with Synergies'!N137=0," ",'Valuation with Synergies'!N137)</f>
        <v> </v>
      </c>
      <c r="O137" s="10" t="str">
        <f>IF('Valuation with Synergies'!O137=0," ",'Valuation with Synergies'!O137)</f>
        <v> </v>
      </c>
      <c r="P137" s="10" t="str">
        <f>IF('Valuation with Synergies'!P137=0," ",'Valuation with Synergies'!P137)</f>
        <v> </v>
      </c>
      <c r="Q137" s="10" t="str">
        <f>IF('Valuation with Synergies'!Q137=0," ",'Valuation with Synergies'!Q137)</f>
        <v> </v>
      </c>
      <c r="R137" s="10" t="str">
        <f>IF('Valuation with Synergies'!R137=0," ",'Valuation with Synergies'!R137)</f>
        <v> </v>
      </c>
      <c r="S137" s="10" t="str">
        <f>IF('Valuation with Synergies'!S137=0," ",'Valuation with Synergies'!S137)</f>
        <v> </v>
      </c>
    </row>
    <row r="138" spans="1:19" ht="12.75">
      <c r="A138" s="10" t="str">
        <f>IF('Valuation with Synergies'!A138=0," ",'Valuation with Synergies'!A138)</f>
        <v> </v>
      </c>
      <c r="B138" s="10" t="str">
        <f>IF('Valuation with Synergies'!B138=0," ",'Valuation with Synergies'!B138)</f>
        <v> </v>
      </c>
      <c r="C138" s="10" t="str">
        <f>IF('Valuation with Synergies'!C138=0," ",'Valuation with Synergies'!C138)</f>
        <v>Goodwill Amortization (Years)</v>
      </c>
      <c r="D138" s="10" t="str">
        <f>IF('Valuation with Synergies'!D138=0," ",'Valuation with Synergies'!D138)</f>
        <v> </v>
      </c>
      <c r="E138" s="10" t="str">
        <f>IF('Valuation with Synergies'!E138=0," ",'Valuation with Synergies'!E138)</f>
        <v> </v>
      </c>
      <c r="F138" s="10" t="str">
        <f>IF('Valuation with Synergies'!F138=0," ",'Valuation with Synergies'!F138)</f>
        <v> </v>
      </c>
      <c r="G138" s="10" t="str">
        <f>IF('Valuation with Synergies'!G138=0," ",'Valuation with Synergies'!G138)</f>
        <v> </v>
      </c>
      <c r="H138" s="10" t="str">
        <f>IF('Valuation with Synergies'!H138=0," ",'Valuation with Synergies'!H138)</f>
        <v> </v>
      </c>
      <c r="I138" s="10" t="str">
        <f>IF('Valuation with Synergies'!I138=0," ",'Valuation with Synergies'!I138)</f>
        <v> </v>
      </c>
      <c r="J138" s="10" t="str">
        <f>IF('Valuation with Synergies'!J138=0," ",'Valuation with Synergies'!J138)</f>
        <v> </v>
      </c>
      <c r="K138" s="10" t="str">
        <f>IF('Valuation with Synergies'!K138=0," ",'Valuation with Synergies'!K138)</f>
        <v> </v>
      </c>
      <c r="L138" s="10" t="str">
        <f>IF('Valuation with Synergies'!L138=0," ",'Valuation with Synergies'!L138)</f>
        <v> </v>
      </c>
      <c r="M138" s="10" t="str">
        <f>IF('Valuation with Synergies'!M138=0," ",'Valuation with Synergies'!M138)</f>
        <v> </v>
      </c>
      <c r="N138" s="10" t="str">
        <f>IF('Valuation with Synergies'!N138=0," ",'Valuation with Synergies'!N138)</f>
        <v> </v>
      </c>
      <c r="O138" s="10" t="str">
        <f>IF('Valuation with Synergies'!O138=0," ",'Valuation with Synergies'!O138)</f>
        <v> </v>
      </c>
      <c r="P138" s="10" t="str">
        <f>IF('Valuation with Synergies'!P138=0," ",'Valuation with Synergies'!P138)</f>
        <v> </v>
      </c>
      <c r="Q138" s="10" t="str">
        <f>IF('Valuation with Synergies'!Q138=0," ",'Valuation with Synergies'!Q138)</f>
        <v> </v>
      </c>
      <c r="R138" s="10" t="str">
        <f>IF('Valuation with Synergies'!R138=0," ",'Valuation with Synergies'!R138)</f>
        <v> </v>
      </c>
      <c r="S138" s="10" t="str">
        <f>IF('Valuation with Synergies'!S138=0," ",'Valuation with Synergies'!S138)</f>
        <v> </v>
      </c>
    </row>
    <row r="139" spans="1:19" ht="12.75">
      <c r="A139" s="10" t="str">
        <f>IF('Valuation with Synergies'!A139=0," ",'Valuation with Synergies'!A139)</f>
        <v> </v>
      </c>
      <c r="B139" s="10" t="str">
        <f>IF('Valuation with Synergies'!B139=0," ",'Valuation with Synergies'!B139)</f>
        <v> </v>
      </c>
      <c r="C139" s="10" t="str">
        <f>IF('Valuation with Synergies'!C139=0," ",'Valuation with Synergies'!C139)</f>
        <v>Goodwill</v>
      </c>
      <c r="D139" s="10" t="str">
        <f>IF('Valuation with Synergies'!D139=0," ",'Valuation with Synergies'!D139)</f>
        <v>Calculated from above assumptions.  Key to Purchase Accounting</v>
      </c>
      <c r="E139" s="10" t="str">
        <f>IF('Valuation with Synergies'!E139=0," ",'Valuation with Synergies'!E139)</f>
        <v> </v>
      </c>
      <c r="F139" s="10" t="str">
        <f>IF('Valuation with Synergies'!F139=0," ",'Valuation with Synergies'!F139)</f>
        <v> </v>
      </c>
      <c r="G139" s="10" t="str">
        <f>IF('Valuation with Synergies'!G139=0," ",'Valuation with Synergies'!G139)</f>
        <v> </v>
      </c>
      <c r="H139" s="10" t="str">
        <f>IF('Valuation with Synergies'!H139=0," ",'Valuation with Synergies'!H139)</f>
        <v> </v>
      </c>
      <c r="I139" s="10" t="str">
        <f>IF('Valuation with Synergies'!I139=0," ",'Valuation with Synergies'!I139)</f>
        <v> </v>
      </c>
      <c r="J139" s="10" t="str">
        <f>IF('Valuation with Synergies'!J139=0," ",'Valuation with Synergies'!J139)</f>
        <v> </v>
      </c>
      <c r="K139" s="10" t="str">
        <f>IF('Valuation with Synergies'!K139=0," ",'Valuation with Synergies'!K139)</f>
        <v> </v>
      </c>
      <c r="L139" s="10" t="str">
        <f>IF('Valuation with Synergies'!L139=0," ",'Valuation with Synergies'!L139)</f>
        <v> </v>
      </c>
      <c r="M139" s="10" t="str">
        <f>IF('Valuation with Synergies'!M139=0," ",'Valuation with Synergies'!M139)</f>
        <v> </v>
      </c>
      <c r="N139" s="10" t="str">
        <f>IF('Valuation with Synergies'!N139=0," ",'Valuation with Synergies'!N139)</f>
        <v> </v>
      </c>
      <c r="O139" s="10" t="str">
        <f>IF('Valuation with Synergies'!O139=0," ",'Valuation with Synergies'!O139)</f>
        <v> </v>
      </c>
      <c r="P139" s="10" t="str">
        <f>IF('Valuation with Synergies'!P139=0," ",'Valuation with Synergies'!P139)</f>
        <v> </v>
      </c>
      <c r="Q139" s="10" t="str">
        <f>IF('Valuation with Synergies'!Q139=0," ",'Valuation with Synergies'!Q139)</f>
        <v> </v>
      </c>
      <c r="R139" s="10" t="str">
        <f>IF('Valuation with Synergies'!R139=0," ",'Valuation with Synergies'!R139)</f>
        <v> </v>
      </c>
      <c r="S139" s="10" t="str">
        <f>IF('Valuation with Synergies'!S139=0," ",'Valuation with Synergies'!S139)</f>
        <v> </v>
      </c>
    </row>
    <row r="140" spans="1:19" ht="12.75">
      <c r="A140" s="10" t="str">
        <f>IF('Valuation with Synergies'!A140=0," ",'Valuation with Synergies'!A140)</f>
        <v> </v>
      </c>
      <c r="B140" s="10" t="str">
        <f>IF('Valuation with Synergies'!B140=0," ",'Valuation with Synergies'!B140)</f>
        <v> </v>
      </c>
      <c r="C140" s="10" t="str">
        <f>IF('Valuation with Synergies'!C140=0," ",'Valuation with Synergies'!C140)</f>
        <v>Price Paid (per share, $)</v>
      </c>
      <c r="D140" s="10" t="str">
        <f>IF('Valuation with Synergies'!D140=0," ",'Valuation with Synergies'!D140)</f>
        <v>Goal -- offer price that is less the present discounted value</v>
      </c>
      <c r="E140" s="10" t="str">
        <f>IF('Valuation with Synergies'!E140=0," ",'Valuation with Synergies'!E140)</f>
        <v> </v>
      </c>
      <c r="F140" s="10" t="str">
        <f>IF('Valuation with Synergies'!F140=0," ",'Valuation with Synergies'!F140)</f>
        <v> </v>
      </c>
      <c r="G140" s="10" t="str">
        <f>IF('Valuation with Synergies'!G140=0," ",'Valuation with Synergies'!G140)</f>
        <v> </v>
      </c>
      <c r="H140" s="10" t="str">
        <f>IF('Valuation with Synergies'!H140=0," ",'Valuation with Synergies'!H140)</f>
        <v> </v>
      </c>
      <c r="I140" s="10" t="str">
        <f>IF('Valuation with Synergies'!I140=0," ",'Valuation with Synergies'!I140)</f>
        <v> </v>
      </c>
      <c r="J140" s="10" t="str">
        <f>IF('Valuation with Synergies'!J140=0," ",'Valuation with Synergies'!J140)</f>
        <v> </v>
      </c>
      <c r="K140" s="10" t="str">
        <f>IF('Valuation with Synergies'!K140=0," ",'Valuation with Synergies'!K140)</f>
        <v> </v>
      </c>
      <c r="L140" s="10" t="str">
        <f>IF('Valuation with Synergies'!L140=0," ",'Valuation with Synergies'!L140)</f>
        <v> </v>
      </c>
      <c r="M140" s="10" t="str">
        <f>IF('Valuation with Synergies'!M140=0," ",'Valuation with Synergies'!M140)</f>
        <v> </v>
      </c>
      <c r="N140" s="10" t="str">
        <f>IF('Valuation with Synergies'!N140=0," ",'Valuation with Synergies'!N140)</f>
        <v> </v>
      </c>
      <c r="O140" s="10" t="str">
        <f>IF('Valuation with Synergies'!O140=0," ",'Valuation with Synergies'!O140)</f>
        <v> </v>
      </c>
      <c r="P140" s="10" t="str">
        <f>IF('Valuation with Synergies'!P140=0," ",'Valuation with Synergies'!P140)</f>
        <v> </v>
      </c>
      <c r="Q140" s="10" t="str">
        <f>IF('Valuation with Synergies'!Q140=0," ",'Valuation with Synergies'!Q140)</f>
        <v> </v>
      </c>
      <c r="R140" s="10" t="str">
        <f>IF('Valuation with Synergies'!R140=0," ",'Valuation with Synergies'!R140)</f>
        <v> </v>
      </c>
      <c r="S140" s="10" t="str">
        <f>IF('Valuation with Synergies'!S140=0," ",'Valuation with Synergies'!S140)</f>
        <v> </v>
      </c>
    </row>
    <row r="141" spans="1:19" ht="12.75">
      <c r="A141" s="10" t="str">
        <f>IF('Valuation with Synergies'!A141=0," ",'Valuation with Synergies'!A141)</f>
        <v> </v>
      </c>
      <c r="B141" s="10" t="str">
        <f>IF('Valuation with Synergies'!B141=0," ",'Valuation with Synergies'!B141)</f>
        <v> </v>
      </c>
      <c r="C141" s="10" t="str">
        <f>IF('Valuation with Synergies'!C141=0," ",'Valuation with Synergies'!C141)</f>
        <v>Premium Paid %</v>
      </c>
      <c r="D141" s="10" t="str">
        <f>IF('Valuation with Synergies'!D141=0," ",'Valuation with Synergies'!D141)</f>
        <v>   and is accretive and meets  ROI and ROE Criteria</v>
      </c>
      <c r="E141" s="10" t="str">
        <f>IF('Valuation with Synergies'!E141=0," ",'Valuation with Synergies'!E141)</f>
        <v> </v>
      </c>
      <c r="F141" s="10" t="str">
        <f>IF('Valuation with Synergies'!F141=0," ",'Valuation with Synergies'!F141)</f>
        <v> </v>
      </c>
      <c r="G141" s="10" t="str">
        <f>IF('Valuation with Synergies'!G141=0," ",'Valuation with Synergies'!G141)</f>
        <v> </v>
      </c>
      <c r="H141" s="10" t="str">
        <f>IF('Valuation with Synergies'!H141=0," ",'Valuation with Synergies'!H141)</f>
        <v> </v>
      </c>
      <c r="I141" s="10" t="str">
        <f>IF('Valuation with Synergies'!I141=0," ",'Valuation with Synergies'!I141)</f>
        <v> </v>
      </c>
      <c r="J141" s="10" t="str">
        <f>IF('Valuation with Synergies'!J141=0," ",'Valuation with Synergies'!J141)</f>
        <v> </v>
      </c>
      <c r="K141" s="10" t="str">
        <f>IF('Valuation with Synergies'!K141=0," ",'Valuation with Synergies'!K141)</f>
        <v> </v>
      </c>
      <c r="L141" s="10" t="str">
        <f>IF('Valuation with Synergies'!L141=0," ",'Valuation with Synergies'!L141)</f>
        <v> </v>
      </c>
      <c r="M141" s="10" t="str">
        <f>IF('Valuation with Synergies'!M141=0," ",'Valuation with Synergies'!M141)</f>
        <v> </v>
      </c>
      <c r="N141" s="10" t="str">
        <f>IF('Valuation with Synergies'!N141=0," ",'Valuation with Synergies'!N141)</f>
        <v> </v>
      </c>
      <c r="O141" s="10" t="str">
        <f>IF('Valuation with Synergies'!O141=0," ",'Valuation with Synergies'!O141)</f>
        <v> </v>
      </c>
      <c r="P141" s="10" t="str">
        <f>IF('Valuation with Synergies'!P141=0," ",'Valuation with Synergies'!P141)</f>
        <v> </v>
      </c>
      <c r="Q141" s="10" t="str">
        <f>IF('Valuation with Synergies'!Q141=0," ",'Valuation with Synergies'!Q141)</f>
        <v> </v>
      </c>
      <c r="R141" s="10" t="str">
        <f>IF('Valuation with Synergies'!R141=0," ",'Valuation with Synergies'!R141)</f>
        <v> </v>
      </c>
      <c r="S141" s="10" t="str">
        <f>IF('Valuation with Synergies'!S141=0," ",'Valuation with Synergies'!S141)</f>
        <v> </v>
      </c>
    </row>
    <row r="142" spans="1:19" ht="12.75">
      <c r="A142" s="10" t="str">
        <f>IF('Valuation with Synergies'!A142=0," ",'Valuation with Synergies'!A142)</f>
        <v> </v>
      </c>
      <c r="B142" s="10" t="str">
        <f>IF('Valuation with Synergies'!B142=0," ",'Valuation with Synergies'!B142)</f>
        <v> </v>
      </c>
      <c r="C142" s="10" t="str">
        <f>IF('Valuation with Synergies'!C142=0," ",'Valuation with Synergies'!C142)</f>
        <v>Operating Cost - Revenue Growth Differential</v>
      </c>
      <c r="D142" s="10" t="str">
        <f>IF('Valuation with Synergies'!D142=0," ",'Valuation with Synergies'!D142)</f>
        <v>Allows cost to grow faster (+ value) or slower (- value) than revenue (e.g. a value of -1 means if revenue grows at 5 % cost grow at 4%)</v>
      </c>
      <c r="E142" s="10" t="str">
        <f>IF('Valuation with Synergies'!E142=0," ",'Valuation with Synergies'!E142)</f>
        <v> </v>
      </c>
      <c r="F142" s="10" t="str">
        <f>IF('Valuation with Synergies'!F142=0," ",'Valuation with Synergies'!F142)</f>
        <v> </v>
      </c>
      <c r="G142" s="10" t="str">
        <f>IF('Valuation with Synergies'!G142=0," ",'Valuation with Synergies'!G142)</f>
        <v> </v>
      </c>
      <c r="H142" s="10" t="str">
        <f>IF('Valuation with Synergies'!H142=0," ",'Valuation with Synergies'!H142)</f>
        <v> </v>
      </c>
      <c r="I142" s="10" t="str">
        <f>IF('Valuation with Synergies'!I142=0," ",'Valuation with Synergies'!I142)</f>
        <v> </v>
      </c>
      <c r="J142" s="10" t="str">
        <f>IF('Valuation with Synergies'!J142=0," ",'Valuation with Synergies'!J142)</f>
        <v> </v>
      </c>
      <c r="K142" s="10" t="str">
        <f>IF('Valuation with Synergies'!K142=0," ",'Valuation with Synergies'!K142)</f>
        <v> </v>
      </c>
      <c r="L142" s="10" t="str">
        <f>IF('Valuation with Synergies'!L142=0," ",'Valuation with Synergies'!L142)</f>
        <v> </v>
      </c>
      <c r="M142" s="10" t="str">
        <f>IF('Valuation with Synergies'!M142=0," ",'Valuation with Synergies'!M142)</f>
        <v> </v>
      </c>
      <c r="N142" s="10" t="str">
        <f>IF('Valuation with Synergies'!N142=0," ",'Valuation with Synergies'!N142)</f>
        <v> </v>
      </c>
      <c r="O142" s="10" t="str">
        <f>IF('Valuation with Synergies'!O142=0," ",'Valuation with Synergies'!O142)</f>
        <v> </v>
      </c>
      <c r="P142" s="10" t="str">
        <f>IF('Valuation with Synergies'!P142=0," ",'Valuation with Synergies'!P142)</f>
        <v> </v>
      </c>
      <c r="Q142" s="10" t="str">
        <f>IF('Valuation with Synergies'!Q142=0," ",'Valuation with Synergies'!Q142)</f>
        <v> </v>
      </c>
      <c r="R142" s="10" t="str">
        <f>IF('Valuation with Synergies'!R142=0," ",'Valuation with Synergies'!R142)</f>
        <v> </v>
      </c>
      <c r="S142" s="10" t="str">
        <f>IF('Valuation with Synergies'!S142=0," ",'Valuation with Synergies'!S142)</f>
        <v> </v>
      </c>
    </row>
    <row r="143" spans="1:19" ht="12.75">
      <c r="A143" s="10" t="str">
        <f>IF('Valuation with Synergies'!A143=0," ",'Valuation with Synergies'!A143)</f>
        <v> </v>
      </c>
      <c r="B143" s="10" t="str">
        <f>IF('Valuation with Synergies'!B143=0," ",'Valuation with Synergies'!B143)</f>
        <v> </v>
      </c>
      <c r="C143" s="10" t="str">
        <f>IF('Valuation with Synergies'!C143=0," ",'Valuation with Synergies'!C143)</f>
        <v> </v>
      </c>
      <c r="D143" s="10" t="str">
        <f>IF('Valuation with Synergies'!D143=0," ",'Valuation with Synergies'!D143)</f>
        <v> </v>
      </c>
      <c r="E143" s="10" t="str">
        <f>IF('Valuation with Synergies'!E143=0," ",'Valuation with Synergies'!E143)</f>
        <v> </v>
      </c>
      <c r="F143" s="10" t="str">
        <f>IF('Valuation with Synergies'!F143=0," ",'Valuation with Synergies'!F143)</f>
        <v> </v>
      </c>
      <c r="G143" s="10" t="str">
        <f>IF('Valuation with Synergies'!G143=0," ",'Valuation with Synergies'!G143)</f>
        <v> </v>
      </c>
      <c r="H143" s="10" t="str">
        <f>IF('Valuation with Synergies'!H143=0," ",'Valuation with Synergies'!H143)</f>
        <v> </v>
      </c>
      <c r="I143" s="10" t="str">
        <f>IF('Valuation with Synergies'!I143=0," ",'Valuation with Synergies'!I143)</f>
        <v> </v>
      </c>
      <c r="J143" s="10" t="str">
        <f>IF('Valuation with Synergies'!J143=0," ",'Valuation with Synergies'!J143)</f>
        <v> </v>
      </c>
      <c r="K143" s="10" t="str">
        <f>IF('Valuation with Synergies'!K143=0," ",'Valuation with Synergies'!K143)</f>
        <v> </v>
      </c>
      <c r="L143" s="10" t="str">
        <f>IF('Valuation with Synergies'!L143=0," ",'Valuation with Synergies'!L143)</f>
        <v> </v>
      </c>
      <c r="M143" s="10" t="str">
        <f>IF('Valuation with Synergies'!M143=0," ",'Valuation with Synergies'!M143)</f>
        <v> </v>
      </c>
      <c r="N143" s="10" t="str">
        <f>IF('Valuation with Synergies'!N143=0," ",'Valuation with Synergies'!N143)</f>
        <v> </v>
      </c>
      <c r="O143" s="10" t="str">
        <f>IF('Valuation with Synergies'!O143=0," ",'Valuation with Synergies'!O143)</f>
        <v> </v>
      </c>
      <c r="P143" s="10" t="str">
        <f>IF('Valuation with Synergies'!P143=0," ",'Valuation with Synergies'!P143)</f>
        <v> </v>
      </c>
      <c r="Q143" s="10" t="str">
        <f>IF('Valuation with Synergies'!Q143=0," ",'Valuation with Synergies'!Q143)</f>
        <v> </v>
      </c>
      <c r="R143" s="10" t="str">
        <f>IF('Valuation with Synergies'!R143=0," ",'Valuation with Synergies'!R143)</f>
        <v> </v>
      </c>
      <c r="S143" s="10" t="str">
        <f>IF('Valuation with Synergies'!S143=0," ",'Valuation with Synergies'!S143)</f>
        <v> </v>
      </c>
    </row>
    <row r="144" spans="1:19" ht="12.75">
      <c r="A144" s="10" t="str">
        <f>IF('Valuation with Synergies'!A144=0," ",'Valuation with Synergies'!A144)</f>
        <v> </v>
      </c>
      <c r="B144" s="10" t="str">
        <f>IF('Valuation with Synergies'!B144=0," ",'Valuation with Synergies'!B144)</f>
        <v> </v>
      </c>
      <c r="C144" s="10" t="str">
        <f>IF('Valuation with Synergies'!C144=0," ",'Valuation with Synergies'!C144)</f>
        <v> </v>
      </c>
      <c r="D144" s="10" t="str">
        <f>IF('Valuation with Synergies'!D144=0," ",'Valuation with Synergies'!D144)</f>
        <v> </v>
      </c>
      <c r="E144" s="10" t="str">
        <f>IF('Valuation with Synergies'!E144=0," ",'Valuation with Synergies'!E144)</f>
        <v> </v>
      </c>
      <c r="F144" s="10" t="str">
        <f>IF('Valuation with Synergies'!F144=0," ",'Valuation with Synergies'!F144)</f>
        <v> </v>
      </c>
      <c r="G144" s="10" t="str">
        <f>IF('Valuation with Synergies'!G144=0," ",'Valuation with Synergies'!G144)</f>
        <v> </v>
      </c>
      <c r="H144" s="10" t="str">
        <f>IF('Valuation with Synergies'!H144=0," ",'Valuation with Synergies'!H144)</f>
        <v> </v>
      </c>
      <c r="I144" s="10" t="str">
        <f>IF('Valuation with Synergies'!I144=0," ",'Valuation with Synergies'!I144)</f>
        <v> </v>
      </c>
      <c r="J144" s="10" t="str">
        <f>IF('Valuation with Synergies'!J144=0," ",'Valuation with Synergies'!J144)</f>
        <v> </v>
      </c>
      <c r="K144" s="10" t="str">
        <f>IF('Valuation with Synergies'!K144=0," ",'Valuation with Synergies'!K144)</f>
        <v> </v>
      </c>
      <c r="L144" s="10" t="str">
        <f>IF('Valuation with Synergies'!L144=0," ",'Valuation with Synergies'!L144)</f>
        <v> </v>
      </c>
      <c r="M144" s="10" t="str">
        <f>IF('Valuation with Synergies'!M144=0," ",'Valuation with Synergies'!M144)</f>
        <v> </v>
      </c>
      <c r="N144" s="10" t="str">
        <f>IF('Valuation with Synergies'!N144=0," ",'Valuation with Synergies'!N144)</f>
        <v> </v>
      </c>
      <c r="O144" s="10" t="str">
        <f>IF('Valuation with Synergies'!O144=0," ",'Valuation with Synergies'!O144)</f>
        <v> </v>
      </c>
      <c r="P144" s="10" t="str">
        <f>IF('Valuation with Synergies'!P144=0," ",'Valuation with Synergies'!P144)</f>
        <v> </v>
      </c>
      <c r="Q144" s="10" t="str">
        <f>IF('Valuation with Synergies'!Q144=0," ",'Valuation with Synergies'!Q144)</f>
        <v> </v>
      </c>
      <c r="R144" s="10" t="str">
        <f>IF('Valuation with Synergies'!R144=0," ",'Valuation with Synergies'!R144)</f>
        <v> </v>
      </c>
      <c r="S144" s="10" t="str">
        <f>IF('Valuation with Synergies'!S144=0," ",'Valuation with Synergies'!S144)</f>
        <v> </v>
      </c>
    </row>
    <row r="145" spans="1:19" ht="12.75">
      <c r="A145" s="10" t="str">
        <f>IF('Valuation with Synergies'!A145=0," ",'Valuation with Synergies'!A145)</f>
        <v> </v>
      </c>
      <c r="B145" s="10" t="str">
        <f>IF('Valuation with Synergies'!B145=0," ",'Valuation with Synergies'!B145)</f>
        <v>  Lookup Tables</v>
      </c>
      <c r="C145" s="10" t="str">
        <f>IF('Valuation with Synergies'!C145=0," ",'Valuation with Synergies'!C145)</f>
        <v> </v>
      </c>
      <c r="D145" s="10" t="str">
        <f>IF('Valuation with Synergies'!D145=0," ",'Valuation with Synergies'!D145)</f>
        <v> </v>
      </c>
      <c r="E145" s="10" t="str">
        <f>IF('Valuation with Synergies'!E145=0," ",'Valuation with Synergies'!E145)</f>
        <v> </v>
      </c>
      <c r="F145" s="10" t="str">
        <f>IF('Valuation with Synergies'!F145=0," ",'Valuation with Synergies'!F145)</f>
        <v> </v>
      </c>
      <c r="G145" s="10" t="str">
        <f>IF('Valuation with Synergies'!G145=0," ",'Valuation with Synergies'!G145)</f>
        <v> </v>
      </c>
      <c r="H145" s="10" t="str">
        <f>IF('Valuation with Synergies'!H145=0," ",'Valuation with Synergies'!H145)</f>
        <v> </v>
      </c>
      <c r="I145" s="10" t="str">
        <f>IF('Valuation with Synergies'!I145=0," ",'Valuation with Synergies'!I145)</f>
        <v> </v>
      </c>
      <c r="J145" s="10" t="str">
        <f>IF('Valuation with Synergies'!J145=0," ",'Valuation with Synergies'!J145)</f>
        <v> </v>
      </c>
      <c r="K145" s="10" t="str">
        <f>IF('Valuation with Synergies'!K145=0," ",'Valuation with Synergies'!K145)</f>
        <v> </v>
      </c>
      <c r="L145" s="10" t="str">
        <f>IF('Valuation with Synergies'!L145=0," ",'Valuation with Synergies'!L145)</f>
        <v> </v>
      </c>
      <c r="M145" s="10" t="str">
        <f>IF('Valuation with Synergies'!M145=0," ",'Valuation with Synergies'!M145)</f>
        <v> </v>
      </c>
      <c r="N145" s="10" t="str">
        <f>IF('Valuation with Synergies'!N145=0," ",'Valuation with Synergies'!N145)</f>
        <v> </v>
      </c>
      <c r="O145" s="10" t="str">
        <f>IF('Valuation with Synergies'!O145=0," ",'Valuation with Synergies'!O145)</f>
        <v> </v>
      </c>
      <c r="P145" s="10" t="str">
        <f>IF('Valuation with Synergies'!P145=0," ",'Valuation with Synergies'!P145)</f>
        <v> </v>
      </c>
      <c r="Q145" s="10" t="str">
        <f>IF('Valuation with Synergies'!Q145=0," ",'Valuation with Synergies'!Q145)</f>
        <v> </v>
      </c>
      <c r="R145" s="10" t="str">
        <f>IF('Valuation with Synergies'!R145=0," ",'Valuation with Synergies'!R145)</f>
        <v> </v>
      </c>
      <c r="S145" s="10" t="str">
        <f>IF('Valuation with Synergies'!S145=0," ",'Valuation with Synergies'!S145)</f>
        <v> </v>
      </c>
    </row>
    <row r="146" spans="1:19" ht="12.75">
      <c r="A146" s="10" t="str">
        <f>IF('Valuation with Synergies'!A146=0," ",'Valuation with Synergies'!A146)</f>
        <v> </v>
      </c>
      <c r="B146" s="10" t="str">
        <f>IF('Valuation with Synergies'!B146=0," ",'Valuation with Synergies'!B146)</f>
        <v> </v>
      </c>
      <c r="C146" s="10" t="str">
        <f>IF('Valuation with Synergies'!C146=0," ",'Valuation with Synergies'!C146)</f>
        <v>Dividend Options</v>
      </c>
      <c r="D146" s="10" t="str">
        <f>IF('Valuation with Synergies'!D146=0," ",'Valuation with Synergies'!D146)</f>
        <v> </v>
      </c>
      <c r="E146" s="10" t="str">
        <f>IF('Valuation with Synergies'!E146=0," ",'Valuation with Synergies'!E146)</f>
        <v> </v>
      </c>
      <c r="F146" s="10" t="str">
        <f>IF('Valuation with Synergies'!F146=0," ",'Valuation with Synergies'!F146)</f>
        <v> </v>
      </c>
      <c r="G146" s="10" t="str">
        <f>IF('Valuation with Synergies'!G146=0," ",'Valuation with Synergies'!G146)</f>
        <v> </v>
      </c>
      <c r="H146" s="10" t="str">
        <f>IF('Valuation with Synergies'!H146=0," ",'Valuation with Synergies'!H146)</f>
        <v> </v>
      </c>
      <c r="I146" s="10" t="str">
        <f>IF('Valuation with Synergies'!I146=0," ",'Valuation with Synergies'!I146)</f>
        <v> </v>
      </c>
      <c r="J146" s="10" t="str">
        <f>IF('Valuation with Synergies'!J146=0," ",'Valuation with Synergies'!J146)</f>
        <v> </v>
      </c>
      <c r="K146" s="10" t="str">
        <f>IF('Valuation with Synergies'!K146=0," ",'Valuation with Synergies'!K146)</f>
        <v> </v>
      </c>
      <c r="L146" s="10" t="str">
        <f>IF('Valuation with Synergies'!L146=0," ",'Valuation with Synergies'!L146)</f>
        <v> </v>
      </c>
      <c r="M146" s="10" t="str">
        <f>IF('Valuation with Synergies'!M146=0," ",'Valuation with Synergies'!M146)</f>
        <v> </v>
      </c>
      <c r="N146" s="10" t="str">
        <f>IF('Valuation with Synergies'!N146=0," ",'Valuation with Synergies'!N146)</f>
        <v> </v>
      </c>
      <c r="O146" s="10" t="str">
        <f>IF('Valuation with Synergies'!O146=0," ",'Valuation with Synergies'!O146)</f>
        <v> </v>
      </c>
      <c r="P146" s="10" t="str">
        <f>IF('Valuation with Synergies'!P146=0," ",'Valuation with Synergies'!P146)</f>
        <v> </v>
      </c>
      <c r="Q146" s="10" t="str">
        <f>IF('Valuation with Synergies'!Q146=0," ",'Valuation with Synergies'!Q146)</f>
        <v> </v>
      </c>
      <c r="R146" s="10" t="str">
        <f>IF('Valuation with Synergies'!R146=0," ",'Valuation with Synergies'!R146)</f>
        <v> </v>
      </c>
      <c r="S146" s="10" t="str">
        <f>IF('Valuation with Synergies'!S146=0," ",'Valuation with Synergies'!S146)</f>
        <v> </v>
      </c>
    </row>
    <row r="147" spans="1:19" ht="12.75">
      <c r="A147" s="10" t="str">
        <f>IF('Valuation with Synergies'!A147=0," ",'Valuation with Synergies'!A147)</f>
        <v> </v>
      </c>
      <c r="B147" s="10" t="str">
        <f>IF('Valuation with Synergies'!B147=0," ",'Valuation with Synergies'!B147)</f>
        <v> </v>
      </c>
      <c r="C147" s="10" t="str">
        <f>IF('Valuation with Synergies'!C147=0," ",'Valuation with Synergies'!C147)</f>
        <v>Manual</v>
      </c>
      <c r="D147" s="10" t="str">
        <f>IF('Valuation with Synergies'!D147=0," ",'Valuation with Synergies'!D147)</f>
        <v>Enter Total Dividends manually</v>
      </c>
      <c r="E147" s="10" t="str">
        <f>IF('Valuation with Synergies'!E147=0," ",'Valuation with Synergies'!E147)</f>
        <v> </v>
      </c>
      <c r="F147" s="10" t="str">
        <f>IF('Valuation with Synergies'!F147=0," ",'Valuation with Synergies'!F147)</f>
        <v> </v>
      </c>
      <c r="G147" s="10" t="str">
        <f>IF('Valuation with Synergies'!G147=0," ",'Valuation with Synergies'!G147)</f>
        <v> </v>
      </c>
      <c r="H147" s="10" t="str">
        <f>IF('Valuation with Synergies'!H147=0," ",'Valuation with Synergies'!H147)</f>
        <v> </v>
      </c>
      <c r="I147" s="10" t="str">
        <f>IF('Valuation with Synergies'!I147=0," ",'Valuation with Synergies'!I147)</f>
        <v> </v>
      </c>
      <c r="J147" s="10" t="str">
        <f>IF('Valuation with Synergies'!J147=0," ",'Valuation with Synergies'!J147)</f>
        <v> </v>
      </c>
      <c r="K147" s="10" t="str">
        <f>IF('Valuation with Synergies'!K147=0," ",'Valuation with Synergies'!K147)</f>
        <v> </v>
      </c>
      <c r="L147" s="10" t="str">
        <f>IF('Valuation with Synergies'!L147=0," ",'Valuation with Synergies'!L147)</f>
        <v> </v>
      </c>
      <c r="M147" s="10" t="str">
        <f>IF('Valuation with Synergies'!M147=0," ",'Valuation with Synergies'!M147)</f>
        <v> </v>
      </c>
      <c r="N147" s="10" t="str">
        <f>IF('Valuation with Synergies'!N147=0," ",'Valuation with Synergies'!N147)</f>
        <v> </v>
      </c>
      <c r="O147" s="10" t="str">
        <f>IF('Valuation with Synergies'!O147=0," ",'Valuation with Synergies'!O147)</f>
        <v> </v>
      </c>
      <c r="P147" s="10" t="str">
        <f>IF('Valuation with Synergies'!P147=0," ",'Valuation with Synergies'!P147)</f>
        <v> </v>
      </c>
      <c r="Q147" s="10" t="str">
        <f>IF('Valuation with Synergies'!Q147=0," ",'Valuation with Synergies'!Q147)</f>
        <v> </v>
      </c>
      <c r="R147" s="10" t="str">
        <f>IF('Valuation with Synergies'!R147=0," ",'Valuation with Synergies'!R147)</f>
        <v> </v>
      </c>
      <c r="S147" s="10" t="str">
        <f>IF('Valuation with Synergies'!S147=0," ",'Valuation with Synergies'!S147)</f>
        <v> </v>
      </c>
    </row>
    <row r="148" spans="1:19" ht="12.75">
      <c r="A148" s="10" t="str">
        <f>IF('Valuation with Synergies'!A148=0," ",'Valuation with Synergies'!A148)</f>
        <v> </v>
      </c>
      <c r="B148" s="10" t="str">
        <f>IF('Valuation with Synergies'!B148=0," ",'Valuation with Synergies'!B148)</f>
        <v> </v>
      </c>
      <c r="C148" s="10" t="str">
        <f>IF('Valuation with Synergies'!C148=0," ",'Valuation with Synergies'!C148)</f>
        <v>Amount per Share</v>
      </c>
      <c r="D148" s="10" t="str">
        <f>IF('Valuation with Synergies'!D148=0," ",'Valuation with Synergies'!D148)</f>
        <v>Enter dividends per share and calculate total dividends</v>
      </c>
      <c r="E148" s="10" t="str">
        <f>IF('Valuation with Synergies'!E148=0," ",'Valuation with Synergies'!E148)</f>
        <v> </v>
      </c>
      <c r="F148" s="10" t="str">
        <f>IF('Valuation with Synergies'!F148=0," ",'Valuation with Synergies'!F148)</f>
        <v> </v>
      </c>
      <c r="G148" s="10" t="str">
        <f>IF('Valuation with Synergies'!G148=0," ",'Valuation with Synergies'!G148)</f>
        <v> </v>
      </c>
      <c r="H148" s="10" t="str">
        <f>IF('Valuation with Synergies'!H148=0," ",'Valuation with Synergies'!H148)</f>
        <v> </v>
      </c>
      <c r="I148" s="10" t="str">
        <f>IF('Valuation with Synergies'!I148=0," ",'Valuation with Synergies'!I148)</f>
        <v> </v>
      </c>
      <c r="J148" s="10" t="str">
        <f>IF('Valuation with Synergies'!J148=0," ",'Valuation with Synergies'!J148)</f>
        <v> </v>
      </c>
      <c r="K148" s="10" t="str">
        <f>IF('Valuation with Synergies'!K148=0," ",'Valuation with Synergies'!K148)</f>
        <v> </v>
      </c>
      <c r="L148" s="10" t="str">
        <f>IF('Valuation with Synergies'!L148=0," ",'Valuation with Synergies'!L148)</f>
        <v> </v>
      </c>
      <c r="M148" s="10" t="str">
        <f>IF('Valuation with Synergies'!M148=0," ",'Valuation with Synergies'!M148)</f>
        <v> </v>
      </c>
      <c r="N148" s="10" t="str">
        <f>IF('Valuation with Synergies'!N148=0," ",'Valuation with Synergies'!N148)</f>
        <v> </v>
      </c>
      <c r="O148" s="10" t="str">
        <f>IF('Valuation with Synergies'!O148=0," ",'Valuation with Synergies'!O148)</f>
        <v> </v>
      </c>
      <c r="P148" s="10" t="str">
        <f>IF('Valuation with Synergies'!P148=0," ",'Valuation with Synergies'!P148)</f>
        <v> </v>
      </c>
      <c r="Q148" s="10" t="str">
        <f>IF('Valuation with Synergies'!Q148=0," ",'Valuation with Synergies'!Q148)</f>
        <v> </v>
      </c>
      <c r="R148" s="10" t="str">
        <f>IF('Valuation with Synergies'!R148=0," ",'Valuation with Synergies'!R148)</f>
        <v> </v>
      </c>
      <c r="S148" s="10" t="str">
        <f>IF('Valuation with Synergies'!S148=0," ",'Valuation with Synergies'!S148)</f>
        <v> </v>
      </c>
    </row>
    <row r="149" spans="1:19" ht="12.75">
      <c r="A149" s="10" t="str">
        <f>IF('Valuation with Synergies'!A149=0," ",'Valuation with Synergies'!A149)</f>
        <v> </v>
      </c>
      <c r="B149" s="10" t="str">
        <f>IF('Valuation with Synergies'!B149=0," ",'Valuation with Synergies'!B149)</f>
        <v> </v>
      </c>
      <c r="C149" s="10" t="str">
        <f>IF('Valuation with Synergies'!C149=0," ",'Valuation with Synergies'!C149)</f>
        <v>Percent of EAT</v>
      </c>
      <c r="D149" s="10" t="str">
        <f>IF('Valuation with Synergies'!D149=0," ",'Valuation with Synergies'!D149)</f>
        <v>Enter % of EAT and calculate total dividends</v>
      </c>
      <c r="E149" s="10" t="str">
        <f>IF('Valuation with Synergies'!E149=0," ",'Valuation with Synergies'!E149)</f>
        <v> </v>
      </c>
      <c r="F149" s="10" t="str">
        <f>IF('Valuation with Synergies'!F149=0," ",'Valuation with Synergies'!F149)</f>
        <v> </v>
      </c>
      <c r="G149" s="10" t="str">
        <f>IF('Valuation with Synergies'!G149=0," ",'Valuation with Synergies'!G149)</f>
        <v> </v>
      </c>
      <c r="H149" s="10" t="str">
        <f>IF('Valuation with Synergies'!H149=0," ",'Valuation with Synergies'!H149)</f>
        <v> </v>
      </c>
      <c r="I149" s="10" t="str">
        <f>IF('Valuation with Synergies'!I149=0," ",'Valuation with Synergies'!I149)</f>
        <v> </v>
      </c>
      <c r="J149" s="10" t="str">
        <f>IF('Valuation with Synergies'!J149=0," ",'Valuation with Synergies'!J149)</f>
        <v> </v>
      </c>
      <c r="K149" s="10" t="str">
        <f>IF('Valuation with Synergies'!K149=0," ",'Valuation with Synergies'!K149)</f>
        <v> </v>
      </c>
      <c r="L149" s="10" t="str">
        <f>IF('Valuation with Synergies'!L149=0," ",'Valuation with Synergies'!L149)</f>
        <v> </v>
      </c>
      <c r="M149" s="10" t="str">
        <f>IF('Valuation with Synergies'!M149=0," ",'Valuation with Synergies'!M149)</f>
        <v> </v>
      </c>
      <c r="N149" s="10" t="str">
        <f>IF('Valuation with Synergies'!N149=0," ",'Valuation with Synergies'!N149)</f>
        <v> </v>
      </c>
      <c r="O149" s="10" t="str">
        <f>IF('Valuation with Synergies'!O149=0," ",'Valuation with Synergies'!O149)</f>
        <v> </v>
      </c>
      <c r="P149" s="10" t="str">
        <f>IF('Valuation with Synergies'!P149=0," ",'Valuation with Synergies'!P149)</f>
        <v> </v>
      </c>
      <c r="Q149" s="10" t="str">
        <f>IF('Valuation with Synergies'!Q149=0," ",'Valuation with Synergies'!Q149)</f>
        <v> </v>
      </c>
      <c r="R149" s="10" t="str">
        <f>IF('Valuation with Synergies'!R149=0," ",'Valuation with Synergies'!R149)</f>
        <v> </v>
      </c>
      <c r="S149" s="10" t="str">
        <f>IF('Valuation with Synergies'!S149=0," ",'Valuation with Synergies'!S149)</f>
        <v> </v>
      </c>
    </row>
    <row r="150" spans="1:19" ht="12.75">
      <c r="A150" s="10" t="str">
        <f>IF('Valuation with Synergies'!A150=0," ",'Valuation with Synergies'!A150)</f>
        <v> </v>
      </c>
      <c r="B150" s="10" t="str">
        <f>IF('Valuation with Synergies'!B150=0," ",'Valuation with Synergies'!B150)</f>
        <v> </v>
      </c>
      <c r="C150" s="10" t="str">
        <f>IF('Valuation with Synergies'!C150=0," ",'Valuation with Synergies'!C150)</f>
        <v>Remainder</v>
      </c>
      <c r="D150" s="10" t="str">
        <f>IF('Valuation with Synergies'!D150=0," ",'Valuation with Synergies'!D150)</f>
        <v>Enter amount to go into Retained Earnings and back-calculate total dividends</v>
      </c>
      <c r="E150" s="10" t="str">
        <f>IF('Valuation with Synergies'!E150=0," ",'Valuation with Synergies'!E150)</f>
        <v> </v>
      </c>
      <c r="F150" s="10" t="str">
        <f>IF('Valuation with Synergies'!F150=0," ",'Valuation with Synergies'!F150)</f>
        <v> </v>
      </c>
      <c r="G150" s="10" t="str">
        <f>IF('Valuation with Synergies'!G150=0," ",'Valuation with Synergies'!G150)</f>
        <v> </v>
      </c>
      <c r="H150" s="10" t="str">
        <f>IF('Valuation with Synergies'!H150=0," ",'Valuation with Synergies'!H150)</f>
        <v> </v>
      </c>
      <c r="I150" s="10" t="str">
        <f>IF('Valuation with Synergies'!I150=0," ",'Valuation with Synergies'!I150)</f>
        <v> </v>
      </c>
      <c r="J150" s="10" t="str">
        <f>IF('Valuation with Synergies'!J150=0," ",'Valuation with Synergies'!J150)</f>
        <v> </v>
      </c>
      <c r="K150" s="10" t="str">
        <f>IF('Valuation with Synergies'!K150=0," ",'Valuation with Synergies'!K150)</f>
        <v> </v>
      </c>
      <c r="L150" s="10" t="str">
        <f>IF('Valuation with Synergies'!L150=0," ",'Valuation with Synergies'!L150)</f>
        <v> </v>
      </c>
      <c r="M150" s="10" t="str">
        <f>IF('Valuation with Synergies'!M150=0," ",'Valuation with Synergies'!M150)</f>
        <v> </v>
      </c>
      <c r="N150" s="10" t="str">
        <f>IF('Valuation with Synergies'!N150=0," ",'Valuation with Synergies'!N150)</f>
        <v> </v>
      </c>
      <c r="O150" s="10" t="str">
        <f>IF('Valuation with Synergies'!O150=0," ",'Valuation with Synergies'!O150)</f>
        <v> </v>
      </c>
      <c r="P150" s="10" t="str">
        <f>IF('Valuation with Synergies'!P150=0," ",'Valuation with Synergies'!P150)</f>
        <v> </v>
      </c>
      <c r="Q150" s="10" t="str">
        <f>IF('Valuation with Synergies'!Q150=0," ",'Valuation with Synergies'!Q150)</f>
        <v> </v>
      </c>
      <c r="R150" s="10" t="str">
        <f>IF('Valuation with Synergies'!R150=0," ",'Valuation with Synergies'!R150)</f>
        <v> </v>
      </c>
      <c r="S150" s="10" t="str">
        <f>IF('Valuation with Synergies'!S150=0," ",'Valuation with Synergies'!S150)</f>
        <v> </v>
      </c>
    </row>
    <row r="151" spans="1:19" ht="12.75">
      <c r="A151" s="10" t="str">
        <f>IF('Valuation with Synergies'!A151=0," ",'Valuation with Synergies'!A151)</f>
        <v> </v>
      </c>
      <c r="B151" s="10" t="str">
        <f>IF('Valuation with Synergies'!B151=0," ",'Valuation with Synergies'!B151)</f>
        <v> </v>
      </c>
      <c r="C151" s="10" t="str">
        <f>IF('Valuation with Synergies'!C151=0," ",'Valuation with Synergies'!C151)</f>
        <v> </v>
      </c>
      <c r="D151" s="10" t="str">
        <f>IF('Valuation with Synergies'!D151=0," ",'Valuation with Synergies'!D151)</f>
        <v> </v>
      </c>
      <c r="E151" s="10" t="str">
        <f>IF('Valuation with Synergies'!E151=0," ",'Valuation with Synergies'!E151)</f>
        <v> </v>
      </c>
      <c r="F151" s="10" t="str">
        <f>IF('Valuation with Synergies'!F151=0," ",'Valuation with Synergies'!F151)</f>
        <v> </v>
      </c>
      <c r="G151" s="10" t="str">
        <f>IF('Valuation with Synergies'!G151=0," ",'Valuation with Synergies'!G151)</f>
        <v> </v>
      </c>
      <c r="H151" s="10" t="str">
        <f>IF('Valuation with Synergies'!H151=0," ",'Valuation with Synergies'!H151)</f>
        <v> </v>
      </c>
      <c r="I151" s="10" t="str">
        <f>IF('Valuation with Synergies'!I151=0," ",'Valuation with Synergies'!I151)</f>
        <v> </v>
      </c>
      <c r="J151" s="10" t="str">
        <f>IF('Valuation with Synergies'!J151=0," ",'Valuation with Synergies'!J151)</f>
        <v> </v>
      </c>
      <c r="K151" s="10" t="str">
        <f>IF('Valuation with Synergies'!K151=0," ",'Valuation with Synergies'!K151)</f>
        <v> </v>
      </c>
      <c r="L151" s="10" t="str">
        <f>IF('Valuation with Synergies'!L151=0," ",'Valuation with Synergies'!L151)</f>
        <v> </v>
      </c>
      <c r="M151" s="10" t="str">
        <f>IF('Valuation with Synergies'!M151=0," ",'Valuation with Synergies'!M151)</f>
        <v> </v>
      </c>
      <c r="N151" s="10" t="str">
        <f>IF('Valuation with Synergies'!N151=0," ",'Valuation with Synergies'!N151)</f>
        <v> </v>
      </c>
      <c r="O151" s="10" t="str">
        <f>IF('Valuation with Synergies'!O151=0," ",'Valuation with Synergies'!O151)</f>
        <v> </v>
      </c>
      <c r="P151" s="10" t="str">
        <f>IF('Valuation with Synergies'!P151=0," ",'Valuation with Synergies'!P151)</f>
        <v> </v>
      </c>
      <c r="Q151" s="10" t="str">
        <f>IF('Valuation with Synergies'!Q151=0," ",'Valuation with Synergies'!Q151)</f>
        <v> </v>
      </c>
      <c r="R151" s="10" t="str">
        <f>IF('Valuation with Synergies'!R151=0," ",'Valuation with Synergies'!R151)</f>
        <v> </v>
      </c>
      <c r="S151" s="10" t="str">
        <f>IF('Valuation with Synergies'!S151=0," ",'Valuation with Synergies'!S151)</f>
        <v> </v>
      </c>
    </row>
    <row r="152" spans="1:19" ht="12.75">
      <c r="A152" s="10" t="str">
        <f>IF('Valuation with Synergies'!A152=0," ",'Valuation with Synergies'!A152)</f>
        <v> </v>
      </c>
      <c r="B152" s="10" t="str">
        <f>IF('Valuation with Synergies'!B152=0," ",'Valuation with Synergies'!B152)</f>
        <v> </v>
      </c>
      <c r="C152" s="10" t="str">
        <f>IF('Valuation with Synergies'!C152=0," ",'Valuation with Synergies'!C152)</f>
        <v> </v>
      </c>
      <c r="D152" s="10" t="str">
        <f>IF('Valuation with Synergies'!D152=0," ",'Valuation with Synergies'!D152)</f>
        <v> </v>
      </c>
      <c r="E152" s="10" t="str">
        <f>IF('Valuation with Synergies'!E152=0," ",'Valuation with Synergies'!E152)</f>
        <v> </v>
      </c>
      <c r="F152" s="10" t="str">
        <f>IF('Valuation with Synergies'!F152=0," ",'Valuation with Synergies'!F152)</f>
        <v> </v>
      </c>
      <c r="G152" s="10" t="str">
        <f>IF('Valuation with Synergies'!G152=0," ",'Valuation with Synergies'!G152)</f>
        <v> </v>
      </c>
      <c r="H152" s="10" t="str">
        <f>IF('Valuation with Synergies'!H152=0," ",'Valuation with Synergies'!H152)</f>
        <v> </v>
      </c>
      <c r="I152" s="10" t="str">
        <f>IF('Valuation with Synergies'!I152=0," ",'Valuation with Synergies'!I152)</f>
        <v> </v>
      </c>
      <c r="J152" s="10" t="str">
        <f>IF('Valuation with Synergies'!J152=0," ",'Valuation with Synergies'!J152)</f>
        <v> </v>
      </c>
      <c r="K152" s="10" t="str">
        <f>IF('Valuation with Synergies'!K152=0," ",'Valuation with Synergies'!K152)</f>
        <v> </v>
      </c>
      <c r="L152" s="10" t="str">
        <f>IF('Valuation with Synergies'!L152=0," ",'Valuation with Synergies'!L152)</f>
        <v> </v>
      </c>
      <c r="M152" s="10" t="str">
        <f>IF('Valuation with Synergies'!M152=0," ",'Valuation with Synergies'!M152)</f>
        <v> </v>
      </c>
      <c r="N152" s="10" t="str">
        <f>IF('Valuation with Synergies'!N152=0," ",'Valuation with Synergies'!N152)</f>
        <v> </v>
      </c>
      <c r="O152" s="10" t="str">
        <f>IF('Valuation with Synergies'!O152=0," ",'Valuation with Synergies'!O152)</f>
        <v> </v>
      </c>
      <c r="P152" s="10" t="str">
        <f>IF('Valuation with Synergies'!P152=0," ",'Valuation with Synergies'!P152)</f>
        <v> </v>
      </c>
      <c r="Q152" s="10" t="str">
        <f>IF('Valuation with Synergies'!Q152=0," ",'Valuation with Synergies'!Q152)</f>
        <v> </v>
      </c>
      <c r="R152" s="10" t="str">
        <f>IF('Valuation with Synergies'!R152=0," ",'Valuation with Synergies'!R152)</f>
        <v> </v>
      </c>
      <c r="S152" s="10" t="str">
        <f>IF('Valuation with Synergies'!S152=0," ",'Valuation with Synergies'!S152)</f>
        <v> </v>
      </c>
    </row>
    <row r="153" spans="1:19" ht="12.75">
      <c r="A153" s="10" t="str">
        <f>IF('Valuation with Synergies'!A153=0," ",'Valuation with Synergies'!A153)</f>
        <v> </v>
      </c>
      <c r="B153" s="10" t="str">
        <f>IF('Valuation with Synergies'!B153=0," ",'Valuation with Synergies'!B153)</f>
        <v>  Footnotes</v>
      </c>
      <c r="C153" s="10" t="str">
        <f>IF('Valuation with Synergies'!C153=0," ",'Valuation with Synergies'!C153)</f>
        <v> </v>
      </c>
      <c r="D153" s="10" t="str">
        <f>IF('Valuation with Synergies'!D153=0," ",'Valuation with Synergies'!D153)</f>
        <v> </v>
      </c>
      <c r="E153" s="10" t="str">
        <f>IF('Valuation with Synergies'!E153=0," ",'Valuation with Synergies'!E153)</f>
        <v> </v>
      </c>
      <c r="F153" s="10" t="str">
        <f>IF('Valuation with Synergies'!F153=0," ",'Valuation with Synergies'!F153)</f>
        <v> </v>
      </c>
      <c r="G153" s="10" t="str">
        <f>IF('Valuation with Synergies'!G153=0," ",'Valuation with Synergies'!G153)</f>
        <v> </v>
      </c>
      <c r="H153" s="10" t="str">
        <f>IF('Valuation with Synergies'!H153=0," ",'Valuation with Synergies'!H153)</f>
        <v> </v>
      </c>
      <c r="I153" s="10" t="str">
        <f>IF('Valuation with Synergies'!I153=0," ",'Valuation with Synergies'!I153)</f>
        <v> </v>
      </c>
      <c r="J153" s="10" t="str">
        <f>IF('Valuation with Synergies'!J153=0," ",'Valuation with Synergies'!J153)</f>
        <v> </v>
      </c>
      <c r="K153" s="10" t="str">
        <f>IF('Valuation with Synergies'!K153=0," ",'Valuation with Synergies'!K153)</f>
        <v> </v>
      </c>
      <c r="L153" s="10" t="str">
        <f>IF('Valuation with Synergies'!L153=0," ",'Valuation with Synergies'!L153)</f>
        <v> </v>
      </c>
      <c r="M153" s="10" t="str">
        <f>IF('Valuation with Synergies'!M153=0," ",'Valuation with Synergies'!M153)</f>
        <v> </v>
      </c>
      <c r="N153" s="10" t="str">
        <f>IF('Valuation with Synergies'!N153=0," ",'Valuation with Synergies'!N153)</f>
        <v> </v>
      </c>
      <c r="O153" s="10" t="str">
        <f>IF('Valuation with Synergies'!O153=0," ",'Valuation with Synergies'!O153)</f>
        <v> </v>
      </c>
      <c r="P153" s="10" t="str">
        <f>IF('Valuation with Synergies'!P153=0," ",'Valuation with Synergies'!P153)</f>
        <v> </v>
      </c>
      <c r="Q153" s="10" t="str">
        <f>IF('Valuation with Synergies'!Q153=0," ",'Valuation with Synergies'!Q153)</f>
        <v> </v>
      </c>
      <c r="R153" s="10" t="str">
        <f>IF('Valuation with Synergies'!R153=0," ",'Valuation with Synergies'!R153)</f>
        <v> </v>
      </c>
      <c r="S153" s="10" t="str">
        <f>IF('Valuation with Synergies'!S153=0," ",'Valuation with Synergies'!S153)</f>
        <v> </v>
      </c>
    </row>
    <row r="154" spans="1:19" ht="12.75">
      <c r="A154" s="10" t="str">
        <f>IF('Valuation with Synergies'!A154=0," ",'Valuation with Synergies'!A154)</f>
        <v> </v>
      </c>
      <c r="B154" s="10" t="str">
        <f>IF('Valuation with Synergies'!B154=0," ",'Valuation with Synergies'!B154)</f>
        <v> </v>
      </c>
      <c r="C154" s="10" t="str">
        <f>IF('Valuation with Synergies'!C154=0," ",'Valuation with Synergies'!C154)</f>
        <v> </v>
      </c>
      <c r="D154" s="10" t="str">
        <f>IF('Valuation with Synergies'!D154=0," ",'Valuation with Synergies'!D154)</f>
        <v> </v>
      </c>
      <c r="E154" s="10" t="str">
        <f>IF('Valuation with Synergies'!E154=0," ",'Valuation with Synergies'!E154)</f>
        <v> </v>
      </c>
      <c r="F154" s="10" t="str">
        <f>IF('Valuation with Synergies'!F154=0," ",'Valuation with Synergies'!F154)</f>
        <v> </v>
      </c>
      <c r="G154" s="10" t="str">
        <f>IF('Valuation with Synergies'!G154=0," ",'Valuation with Synergies'!G154)</f>
        <v> </v>
      </c>
      <c r="H154" s="10" t="str">
        <f>IF('Valuation with Synergies'!H154=0," ",'Valuation with Synergies'!H154)</f>
        <v> </v>
      </c>
      <c r="I154" s="10" t="str">
        <f>IF('Valuation with Synergies'!I154=0," ",'Valuation with Synergies'!I154)</f>
        <v> </v>
      </c>
      <c r="J154" s="10" t="str">
        <f>IF('Valuation with Synergies'!J154=0," ",'Valuation with Synergies'!J154)</f>
        <v> </v>
      </c>
      <c r="K154" s="10" t="str">
        <f>IF('Valuation with Synergies'!K154=0," ",'Valuation with Synergies'!K154)</f>
        <v> </v>
      </c>
      <c r="L154" s="10" t="str">
        <f>IF('Valuation with Synergies'!L154=0," ",'Valuation with Synergies'!L154)</f>
        <v> </v>
      </c>
      <c r="M154" s="10" t="str">
        <f>IF('Valuation with Synergies'!M154=0," ",'Valuation with Synergies'!M154)</f>
        <v> </v>
      </c>
      <c r="N154" s="10" t="str">
        <f>IF('Valuation with Synergies'!N154=0," ",'Valuation with Synergies'!N154)</f>
        <v> </v>
      </c>
      <c r="O154" s="10" t="str">
        <f>IF('Valuation with Synergies'!O154=0," ",'Valuation with Synergies'!O154)</f>
        <v> </v>
      </c>
      <c r="P154" s="10" t="str">
        <f>IF('Valuation with Synergies'!P154=0," ",'Valuation with Synergies'!P154)</f>
        <v> </v>
      </c>
      <c r="Q154" s="10" t="str">
        <f>IF('Valuation with Synergies'!Q154=0," ",'Valuation with Synergies'!Q154)</f>
        <v> </v>
      </c>
      <c r="R154" s="10" t="str">
        <f>IF('Valuation with Synergies'!R154=0," ",'Valuation with Synergies'!R154)</f>
        <v> </v>
      </c>
      <c r="S154" s="10" t="str">
        <f>IF('Valuation with Synergies'!S154=0," ",'Valuation with Synergies'!S154)</f>
        <v> </v>
      </c>
    </row>
    <row r="155" spans="1:19" ht="12.75">
      <c r="A155" s="10" t="str">
        <f>IF('Valuation with Synergies'!A155=0," ",'Valuation with Synergies'!A155)</f>
        <v> </v>
      </c>
      <c r="B155" s="10" t="str">
        <f>IF('Valuation with Synergies'!B155=0," ",'Valuation with Synergies'!B155)</f>
        <v> </v>
      </c>
      <c r="C155" s="10" t="str">
        <f>IF('Valuation with Synergies'!C155=0," ",'Valuation with Synergies'!C155)</f>
        <v>aNo synergy assumptions are made for Change in Net Working Capital.  If acquisition improves working capital management, dollar</v>
      </c>
      <c r="D155" s="10" t="str">
        <f>IF('Valuation with Synergies'!D155=0," ",'Valuation with Synergies'!D155)</f>
        <v> </v>
      </c>
      <c r="E155" s="10" t="str">
        <f>IF('Valuation with Synergies'!E155=0," ",'Valuation with Synergies'!E155)</f>
        <v> </v>
      </c>
      <c r="F155" s="10" t="str">
        <f>IF('Valuation with Synergies'!F155=0," ",'Valuation with Synergies'!F155)</f>
        <v> </v>
      </c>
      <c r="G155" s="10" t="str">
        <f>IF('Valuation with Synergies'!G155=0," ",'Valuation with Synergies'!G155)</f>
        <v> </v>
      </c>
      <c r="H155" s="10" t="str">
        <f>IF('Valuation with Synergies'!H155=0," ",'Valuation with Synergies'!H155)</f>
        <v> </v>
      </c>
      <c r="I155" s="10" t="str">
        <f>IF('Valuation with Synergies'!I155=0," ",'Valuation with Synergies'!I155)</f>
        <v> </v>
      </c>
      <c r="J155" s="10" t="str">
        <f>IF('Valuation with Synergies'!J155=0," ",'Valuation with Synergies'!J155)</f>
        <v> </v>
      </c>
      <c r="K155" s="10" t="str">
        <f>IF('Valuation with Synergies'!K155=0," ",'Valuation with Synergies'!K155)</f>
        <v> </v>
      </c>
      <c r="L155" s="10" t="str">
        <f>IF('Valuation with Synergies'!L155=0," ",'Valuation with Synergies'!L155)</f>
        <v> </v>
      </c>
      <c r="M155" s="10" t="str">
        <f>IF('Valuation with Synergies'!M155=0," ",'Valuation with Synergies'!M155)</f>
        <v> </v>
      </c>
      <c r="N155" s="10" t="str">
        <f>IF('Valuation with Synergies'!N155=0," ",'Valuation with Synergies'!N155)</f>
        <v> </v>
      </c>
      <c r="O155" s="10" t="str">
        <f>IF('Valuation with Synergies'!O155=0," ",'Valuation with Synergies'!O155)</f>
        <v> </v>
      </c>
      <c r="P155" s="10" t="str">
        <f>IF('Valuation with Synergies'!P155=0," ",'Valuation with Synergies'!P155)</f>
        <v> </v>
      </c>
      <c r="Q155" s="10" t="str">
        <f>IF('Valuation with Synergies'!Q155=0," ",'Valuation with Synergies'!Q155)</f>
        <v> </v>
      </c>
      <c r="R155" s="10" t="str">
        <f>IF('Valuation with Synergies'!R155=0," ",'Valuation with Synergies'!R155)</f>
        <v> </v>
      </c>
      <c r="S155" s="10" t="str">
        <f>IF('Valuation with Synergies'!S155=0," ",'Valuation with Synergies'!S155)</f>
        <v> </v>
      </c>
    </row>
    <row r="156" spans="1:19" ht="12.75">
      <c r="A156" s="10" t="str">
        <f>IF('Valuation with Synergies'!A156=0," ",'Valuation with Synergies'!A156)</f>
        <v> </v>
      </c>
      <c r="B156" s="10" t="str">
        <f>IF('Valuation with Synergies'!B156=0," ",'Valuation with Synergies'!B156)</f>
        <v> </v>
      </c>
      <c r="C156" s="10" t="str">
        <f>IF('Valuation with Synergies'!C156=0," ",'Valuation with Synergies'!C156)</f>
        <v>value of improvements could be subtracted directly from change in net working capital for year it occurs and interest expense</v>
      </c>
      <c r="D156" s="10" t="str">
        <f>IF('Valuation with Synergies'!D156=0," ",'Valuation with Synergies'!D156)</f>
        <v> </v>
      </c>
      <c r="E156" s="10" t="str">
        <f>IF('Valuation with Synergies'!E156=0," ",'Valuation with Synergies'!E156)</f>
        <v> </v>
      </c>
      <c r="F156" s="10" t="str">
        <f>IF('Valuation with Synergies'!F156=0," ",'Valuation with Synergies'!F156)</f>
        <v> </v>
      </c>
      <c r="G156" s="10" t="str">
        <f>IF('Valuation with Synergies'!G156=0," ",'Valuation with Synergies'!G156)</f>
        <v> </v>
      </c>
      <c r="H156" s="10" t="str">
        <f>IF('Valuation with Synergies'!H156=0," ",'Valuation with Synergies'!H156)</f>
        <v> </v>
      </c>
      <c r="I156" s="10" t="str">
        <f>IF('Valuation with Synergies'!I156=0," ",'Valuation with Synergies'!I156)</f>
        <v> </v>
      </c>
      <c r="J156" s="10" t="str">
        <f>IF('Valuation with Synergies'!J156=0," ",'Valuation with Synergies'!J156)</f>
        <v> </v>
      </c>
      <c r="K156" s="10" t="str">
        <f>IF('Valuation with Synergies'!K156=0," ",'Valuation with Synergies'!K156)</f>
        <v> </v>
      </c>
      <c r="L156" s="10" t="str">
        <f>IF('Valuation with Synergies'!L156=0," ",'Valuation with Synergies'!L156)</f>
        <v> </v>
      </c>
      <c r="M156" s="10" t="str">
        <f>IF('Valuation with Synergies'!M156=0," ",'Valuation with Synergies'!M156)</f>
        <v> </v>
      </c>
      <c r="N156" s="10" t="str">
        <f>IF('Valuation with Synergies'!N156=0," ",'Valuation with Synergies'!N156)</f>
        <v> </v>
      </c>
      <c r="O156" s="10" t="str">
        <f>IF('Valuation with Synergies'!O156=0," ",'Valuation with Synergies'!O156)</f>
        <v> </v>
      </c>
      <c r="P156" s="10" t="str">
        <f>IF('Valuation with Synergies'!P156=0," ",'Valuation with Synergies'!P156)</f>
        <v> </v>
      </c>
      <c r="Q156" s="10" t="str">
        <f>IF('Valuation with Synergies'!Q156=0," ",'Valuation with Synergies'!Q156)</f>
        <v> </v>
      </c>
      <c r="R156" s="10" t="str">
        <f>IF('Valuation with Synergies'!R156=0," ",'Valuation with Synergies'!R156)</f>
        <v> </v>
      </c>
      <c r="S156" s="10" t="str">
        <f>IF('Valuation with Synergies'!S156=0," ",'Valuation with Synergies'!S156)</f>
        <v> </v>
      </c>
    </row>
    <row r="157" spans="1:19" ht="12.75">
      <c r="A157" s="10" t="str">
        <f>IF('Valuation with Synergies'!A157=0," ",'Valuation with Synergies'!A157)</f>
        <v> </v>
      </c>
      <c r="B157" s="10" t="str">
        <f>IF('Valuation with Synergies'!B157=0," ",'Valuation with Synergies'!B157)</f>
        <v> </v>
      </c>
      <c r="C157" s="10" t="str">
        <f>IF('Valuation with Synergies'!C157=0," ",'Valuation with Synergies'!C157)</f>
        <v>could be reduced to reflect the cash flow savings.  </v>
      </c>
      <c r="D157" s="10" t="str">
        <f>IF('Valuation with Synergies'!D157=0," ",'Valuation with Synergies'!D157)</f>
        <v> </v>
      </c>
      <c r="E157" s="10" t="str">
        <f>IF('Valuation with Synergies'!E157=0," ",'Valuation with Synergies'!E157)</f>
        <v> </v>
      </c>
      <c r="F157" s="10" t="str">
        <f>IF('Valuation with Synergies'!F157=0," ",'Valuation with Synergies'!F157)</f>
        <v> </v>
      </c>
      <c r="G157" s="10" t="str">
        <f>IF('Valuation with Synergies'!G157=0," ",'Valuation with Synergies'!G157)</f>
        <v> </v>
      </c>
      <c r="H157" s="10" t="str">
        <f>IF('Valuation with Synergies'!H157=0," ",'Valuation with Synergies'!H157)</f>
        <v> </v>
      </c>
      <c r="I157" s="10" t="str">
        <f>IF('Valuation with Synergies'!I157=0," ",'Valuation with Synergies'!I157)</f>
        <v> </v>
      </c>
      <c r="J157" s="10" t="str">
        <f>IF('Valuation with Synergies'!J157=0," ",'Valuation with Synergies'!J157)</f>
        <v> </v>
      </c>
      <c r="K157" s="10" t="str">
        <f>IF('Valuation with Synergies'!K157=0," ",'Valuation with Synergies'!K157)</f>
        <v> </v>
      </c>
      <c r="L157" s="10" t="str">
        <f>IF('Valuation with Synergies'!L157=0," ",'Valuation with Synergies'!L157)</f>
        <v> </v>
      </c>
      <c r="M157" s="10" t="str">
        <f>IF('Valuation with Synergies'!M157=0," ",'Valuation with Synergies'!M157)</f>
        <v> </v>
      </c>
      <c r="N157" s="10" t="str">
        <f>IF('Valuation with Synergies'!N157=0," ",'Valuation with Synergies'!N157)</f>
        <v> </v>
      </c>
      <c r="O157" s="10" t="str">
        <f>IF('Valuation with Synergies'!O157=0," ",'Valuation with Synergies'!O157)</f>
        <v> </v>
      </c>
      <c r="P157" s="10" t="str">
        <f>IF('Valuation with Synergies'!P157=0," ",'Valuation with Synergies'!P157)</f>
        <v> </v>
      </c>
      <c r="Q157" s="10" t="str">
        <f>IF('Valuation with Synergies'!Q157=0," ",'Valuation with Synergies'!Q157)</f>
        <v> </v>
      </c>
      <c r="R157" s="10" t="str">
        <f>IF('Valuation with Synergies'!R157=0," ",'Valuation with Synergies'!R157)</f>
        <v> </v>
      </c>
      <c r="S157" s="10" t="str">
        <f>IF('Valuation with Synergies'!S157=0," ",'Valuation with Synergies'!S157)</f>
        <v> </v>
      </c>
    </row>
    <row r="158" spans="1:19" ht="12.75">
      <c r="A158" s="10" t="str">
        <f>IF('Valuation with Synergies'!A158=0," ",'Valuation with Synergies'!A158)</f>
        <v> </v>
      </c>
      <c r="B158" s="10" t="str">
        <f>IF('Valuation with Synergies'!B158=0," ",'Valuation with Synergies'!B158)</f>
        <v> </v>
      </c>
      <c r="C158" s="10" t="str">
        <f>IF('Valuation with Synergies'!C158=0," ",'Valuation with Synergies'!C158)</f>
        <v>If both target and bidder recognize synergies from the acquisition, then either transfer all the synergies to the target for valuation</v>
      </c>
      <c r="D158" s="10" t="str">
        <f>IF('Valuation with Synergies'!D158=0," ",'Valuation with Synergies'!D158)</f>
        <v> </v>
      </c>
      <c r="E158" s="10" t="str">
        <f>IF('Valuation with Synergies'!E158=0," ",'Valuation with Synergies'!E158)</f>
        <v> </v>
      </c>
      <c r="F158" s="10" t="str">
        <f>IF('Valuation with Synergies'!F158=0," ",'Valuation with Synergies'!F158)</f>
        <v> </v>
      </c>
      <c r="G158" s="10" t="str">
        <f>IF('Valuation with Synergies'!G158=0," ",'Valuation with Synergies'!G158)</f>
        <v> </v>
      </c>
      <c r="H158" s="10" t="str">
        <f>IF('Valuation with Synergies'!H158=0," ",'Valuation with Synergies'!H158)</f>
        <v> </v>
      </c>
      <c r="I158" s="10" t="str">
        <f>IF('Valuation with Synergies'!I158=0," ",'Valuation with Synergies'!I158)</f>
        <v> </v>
      </c>
      <c r="J158" s="10" t="str">
        <f>IF('Valuation with Synergies'!J158=0," ",'Valuation with Synergies'!J158)</f>
        <v> </v>
      </c>
      <c r="K158" s="10" t="str">
        <f>IF('Valuation with Synergies'!K158=0," ",'Valuation with Synergies'!K158)</f>
        <v> </v>
      </c>
      <c r="L158" s="10" t="str">
        <f>IF('Valuation with Synergies'!L158=0," ",'Valuation with Synergies'!L158)</f>
        <v> </v>
      </c>
      <c r="M158" s="10" t="str">
        <f>IF('Valuation with Synergies'!M158=0," ",'Valuation with Synergies'!M158)</f>
        <v> </v>
      </c>
      <c r="N158" s="10" t="str">
        <f>IF('Valuation with Synergies'!N158=0," ",'Valuation with Synergies'!N158)</f>
        <v> </v>
      </c>
      <c r="O158" s="10" t="str">
        <f>IF('Valuation with Synergies'!O158=0," ",'Valuation with Synergies'!O158)</f>
        <v> </v>
      </c>
      <c r="P158" s="10" t="str">
        <f>IF('Valuation with Synergies'!P158=0," ",'Valuation with Synergies'!P158)</f>
        <v> </v>
      </c>
      <c r="Q158" s="10" t="str">
        <f>IF('Valuation with Synergies'!Q158=0," ",'Valuation with Synergies'!Q158)</f>
        <v> </v>
      </c>
      <c r="R158" s="10" t="str">
        <f>IF('Valuation with Synergies'!R158=0," ",'Valuation with Synergies'!R158)</f>
        <v> </v>
      </c>
      <c r="S158" s="10" t="str">
        <f>IF('Valuation with Synergies'!S158=0," ",'Valuation with Synergies'!S158)</f>
        <v> </v>
      </c>
    </row>
    <row r="159" spans="1:19" ht="12.75">
      <c r="A159" s="10" t="str">
        <f>IF('Valuation with Synergies'!A159=0," ",'Valuation with Synergies'!A159)</f>
        <v> </v>
      </c>
      <c r="B159" s="10" t="str">
        <f>IF('Valuation with Synergies'!B159=0," ",'Valuation with Synergies'!B159)</f>
        <v> </v>
      </c>
      <c r="C159" s="10" t="str">
        <f>IF('Valuation with Synergies'!C159=0," ",'Valuation with Synergies'!C159)</f>
        <v>purposes or value both companies combined</v>
      </c>
      <c r="D159" s="10" t="str">
        <f>IF('Valuation with Synergies'!D159=0," ",'Valuation with Synergies'!D159)</f>
        <v> </v>
      </c>
      <c r="E159" s="10" t="str">
        <f>IF('Valuation with Synergies'!E159=0," ",'Valuation with Synergies'!E159)</f>
        <v> </v>
      </c>
      <c r="F159" s="10" t="str">
        <f>IF('Valuation with Synergies'!F159=0," ",'Valuation with Synergies'!F159)</f>
        <v> </v>
      </c>
      <c r="G159" s="10" t="str">
        <f>IF('Valuation with Synergies'!G159=0," ",'Valuation with Synergies'!G159)</f>
        <v> </v>
      </c>
      <c r="H159" s="10" t="str">
        <f>IF('Valuation with Synergies'!H159=0," ",'Valuation with Synergies'!H159)</f>
        <v> </v>
      </c>
      <c r="I159" s="10" t="str">
        <f>IF('Valuation with Synergies'!I159=0," ",'Valuation with Synergies'!I159)</f>
        <v> </v>
      </c>
      <c r="J159" s="10" t="str">
        <f>IF('Valuation with Synergies'!J159=0," ",'Valuation with Synergies'!J159)</f>
        <v> </v>
      </c>
      <c r="K159" s="10" t="str">
        <f>IF('Valuation with Synergies'!K159=0," ",'Valuation with Synergies'!K159)</f>
        <v> </v>
      </c>
      <c r="L159" s="10" t="str">
        <f>IF('Valuation with Synergies'!L159=0," ",'Valuation with Synergies'!L159)</f>
        <v> </v>
      </c>
      <c r="M159" s="10" t="str">
        <f>IF('Valuation with Synergies'!M159=0," ",'Valuation with Synergies'!M159)</f>
        <v> </v>
      </c>
      <c r="N159" s="10" t="str">
        <f>IF('Valuation with Synergies'!N159=0," ",'Valuation with Synergies'!N159)</f>
        <v> </v>
      </c>
      <c r="O159" s="10" t="str">
        <f>IF('Valuation with Synergies'!O159=0," ",'Valuation with Synergies'!O159)</f>
        <v> </v>
      </c>
      <c r="P159" s="10" t="str">
        <f>IF('Valuation with Synergies'!P159=0," ",'Valuation with Synergies'!P159)</f>
        <v> </v>
      </c>
      <c r="Q159" s="10" t="str">
        <f>IF('Valuation with Synergies'!Q159=0," ",'Valuation with Synergies'!Q159)</f>
        <v> </v>
      </c>
      <c r="R159" s="10" t="str">
        <f>IF('Valuation with Synergies'!R159=0," ",'Valuation with Synergies'!R159)</f>
        <v> </v>
      </c>
      <c r="S159" s="10" t="str">
        <f>IF('Valuation with Synergies'!S159=0," ",'Valuation with Synergies'!S159)</f>
        <v> </v>
      </c>
    </row>
    <row r="160" spans="1:19" ht="12.75">
      <c r="A160" s="10" t="str">
        <f>IF('Valuation with Synergies'!A160=0," ",'Valuation with Synergies'!A160)</f>
        <v> </v>
      </c>
      <c r="B160" s="10" t="str">
        <f>IF('Valuation with Synergies'!B160=0," ",'Valuation with Synergies'!B160)</f>
        <v> </v>
      </c>
      <c r="C160" s="10" t="str">
        <f>IF('Valuation with Synergies'!C160=0," ",'Valuation with Synergies'!C160)</f>
        <v> </v>
      </c>
      <c r="D160" s="10" t="str">
        <f>IF('Valuation with Synergies'!D160=0," ",'Valuation with Synergies'!D160)</f>
        <v> </v>
      </c>
      <c r="E160" s="10" t="str">
        <f>IF('Valuation with Synergies'!E160=0," ",'Valuation with Synergies'!E160)</f>
        <v> </v>
      </c>
      <c r="F160" s="10" t="str">
        <f>IF('Valuation with Synergies'!F160=0," ",'Valuation with Synergies'!F160)</f>
        <v> </v>
      </c>
      <c r="G160" s="10" t="str">
        <f>IF('Valuation with Synergies'!G160=0," ",'Valuation with Synergies'!G160)</f>
        <v> </v>
      </c>
      <c r="H160" s="10" t="str">
        <f>IF('Valuation with Synergies'!H160=0," ",'Valuation with Synergies'!H160)</f>
        <v> </v>
      </c>
      <c r="I160" s="10" t="str">
        <f>IF('Valuation with Synergies'!I160=0," ",'Valuation with Synergies'!I160)</f>
        <v> </v>
      </c>
      <c r="J160" s="10" t="str">
        <f>IF('Valuation with Synergies'!J160=0," ",'Valuation with Synergies'!J160)</f>
        <v> </v>
      </c>
      <c r="K160" s="10" t="str">
        <f>IF('Valuation with Synergies'!K160=0," ",'Valuation with Synergies'!K160)</f>
        <v> </v>
      </c>
      <c r="L160" s="10" t="str">
        <f>IF('Valuation with Synergies'!L160=0," ",'Valuation with Synergies'!L160)</f>
        <v> </v>
      </c>
      <c r="M160" s="10" t="str">
        <f>IF('Valuation with Synergies'!M160=0," ",'Valuation with Synergies'!M160)</f>
        <v> </v>
      </c>
      <c r="N160" s="10" t="str">
        <f>IF('Valuation with Synergies'!N160=0," ",'Valuation with Synergies'!N160)</f>
        <v> </v>
      </c>
      <c r="O160" s="10" t="str">
        <f>IF('Valuation with Synergies'!O160=0," ",'Valuation with Synergies'!O160)</f>
        <v> </v>
      </c>
      <c r="P160" s="10" t="str">
        <f>IF('Valuation with Synergies'!P160=0," ",'Valuation with Synergies'!P160)</f>
        <v> </v>
      </c>
      <c r="Q160" s="10" t="str">
        <f>IF('Valuation with Synergies'!Q160=0," ",'Valuation with Synergies'!Q160)</f>
        <v> </v>
      </c>
      <c r="R160" s="10" t="str">
        <f>IF('Valuation with Synergies'!R160=0," ",'Valuation with Synergies'!R160)</f>
        <v> </v>
      </c>
      <c r="S160" s="10" t="str">
        <f>IF('Valuation with Synergies'!S160=0," ",'Valuation with Synergies'!S160)</f>
        <v> </v>
      </c>
    </row>
    <row r="161" spans="1:19" ht="12.75">
      <c r="A161" s="10" t="str">
        <f>IF('Valuation with Synergies'!A161=0," ",'Valuation with Synergies'!A161)</f>
        <v> </v>
      </c>
      <c r="B161" s="10" t="str">
        <f>IF('Valuation with Synergies'!B161=0," ",'Valuation with Synergies'!B161)</f>
        <v> </v>
      </c>
      <c r="C161" s="10" t="str">
        <f>IF('Valuation with Synergies'!C161=0," ",'Valuation with Synergies'!C161)</f>
        <v> </v>
      </c>
      <c r="D161" s="10" t="str">
        <f>IF('Valuation with Synergies'!D161=0," ",'Valuation with Synergies'!D161)</f>
        <v> </v>
      </c>
      <c r="E161" s="10" t="str">
        <f>IF('Valuation with Synergies'!E161=0," ",'Valuation with Synergies'!E161)</f>
        <v> </v>
      </c>
      <c r="F161" s="10" t="str">
        <f>IF('Valuation with Synergies'!F161=0," ",'Valuation with Synergies'!F161)</f>
        <v> </v>
      </c>
      <c r="G161" s="10" t="str">
        <f>IF('Valuation with Synergies'!G161=0," ",'Valuation with Synergies'!G161)</f>
        <v> </v>
      </c>
      <c r="H161" s="10" t="str">
        <f>IF('Valuation with Synergies'!H161=0," ",'Valuation with Synergies'!H161)</f>
        <v> </v>
      </c>
      <c r="I161" s="10" t="str">
        <f>IF('Valuation with Synergies'!I161=0," ",'Valuation with Synergies'!I161)</f>
        <v> </v>
      </c>
      <c r="J161" s="10" t="str">
        <f>IF('Valuation with Synergies'!J161=0," ",'Valuation with Synergies'!J161)</f>
        <v> </v>
      </c>
      <c r="K161" s="10" t="str">
        <f>IF('Valuation with Synergies'!K161=0," ",'Valuation with Synergies'!K161)</f>
        <v> </v>
      </c>
      <c r="L161" s="10" t="str">
        <f>IF('Valuation with Synergies'!L161=0," ",'Valuation with Synergies'!L161)</f>
        <v> </v>
      </c>
      <c r="M161" s="10" t="str">
        <f>IF('Valuation with Synergies'!M161=0," ",'Valuation with Synergies'!M161)</f>
        <v> </v>
      </c>
      <c r="N161" s="10" t="str">
        <f>IF('Valuation with Synergies'!N161=0," ",'Valuation with Synergies'!N161)</f>
        <v> </v>
      </c>
      <c r="O161" s="10" t="str">
        <f>IF('Valuation with Synergies'!O161=0," ",'Valuation with Synergies'!O161)</f>
        <v> </v>
      </c>
      <c r="P161" s="10" t="str">
        <f>IF('Valuation with Synergies'!P161=0," ",'Valuation with Synergies'!P161)</f>
        <v> </v>
      </c>
      <c r="Q161" s="10" t="str">
        <f>IF('Valuation with Synergies'!Q161=0," ",'Valuation with Synergies'!Q161)</f>
        <v> </v>
      </c>
      <c r="R161" s="10" t="str">
        <f>IF('Valuation with Synergies'!R161=0," ",'Valuation with Synergies'!R161)</f>
        <v> </v>
      </c>
      <c r="S161" s="10" t="str">
        <f>IF('Valuation with Synergies'!S161=0," ",'Valuation with Synergies'!S161)</f>
        <v> </v>
      </c>
    </row>
    <row r="162" spans="1:19" ht="12.75">
      <c r="A162" s="10" t="str">
        <f>IF('Valuation with Synergies'!A162=0," ",'Valuation with Synergies'!A162)</f>
        <v> </v>
      </c>
      <c r="B162" s="10" t="str">
        <f>IF('Valuation with Synergies'!B162=0," ",'Valuation with Synergies'!B162)</f>
        <v> </v>
      </c>
      <c r="C162" s="10" t="str">
        <f>IF('Valuation with Synergies'!C162=0," ",'Valuation with Synergies'!C162)</f>
        <v> </v>
      </c>
      <c r="D162" s="10" t="str">
        <f>IF('Valuation with Synergies'!D162=0," ",'Valuation with Synergies'!D162)</f>
        <v> </v>
      </c>
      <c r="E162" s="10" t="str">
        <f>IF('Valuation with Synergies'!E162=0," ",'Valuation with Synergies'!E162)</f>
        <v> </v>
      </c>
      <c r="F162" s="10" t="str">
        <f>IF('Valuation with Synergies'!F162=0," ",'Valuation with Synergies'!F162)</f>
        <v> </v>
      </c>
      <c r="G162" s="10" t="str">
        <f>IF('Valuation with Synergies'!G162=0," ",'Valuation with Synergies'!G162)</f>
        <v> </v>
      </c>
      <c r="H162" s="10" t="str">
        <f>IF('Valuation with Synergies'!H162=0," ",'Valuation with Synergies'!H162)</f>
        <v> </v>
      </c>
      <c r="I162" s="10" t="str">
        <f>IF('Valuation with Synergies'!I162=0," ",'Valuation with Synergies'!I162)</f>
        <v> </v>
      </c>
      <c r="J162" s="10" t="str">
        <f>IF('Valuation with Synergies'!J162=0," ",'Valuation with Synergies'!J162)</f>
        <v> </v>
      </c>
      <c r="K162" s="10" t="str">
        <f>IF('Valuation with Synergies'!K162=0," ",'Valuation with Synergies'!K162)</f>
        <v> </v>
      </c>
      <c r="L162" s="10" t="str">
        <f>IF('Valuation with Synergies'!L162=0," ",'Valuation with Synergies'!L162)</f>
        <v> </v>
      </c>
      <c r="M162" s="10" t="str">
        <f>IF('Valuation with Synergies'!M162=0," ",'Valuation with Synergies'!M162)</f>
        <v> </v>
      </c>
      <c r="N162" s="10" t="str">
        <f>IF('Valuation with Synergies'!N162=0," ",'Valuation with Synergies'!N162)</f>
        <v> </v>
      </c>
      <c r="O162" s="10" t="str">
        <f>IF('Valuation with Synergies'!O162=0," ",'Valuation with Synergies'!O162)</f>
        <v> </v>
      </c>
      <c r="P162" s="10" t="str">
        <f>IF('Valuation with Synergies'!P162=0," ",'Valuation with Synergies'!P162)</f>
        <v> </v>
      </c>
      <c r="Q162" s="10" t="str">
        <f>IF('Valuation with Synergies'!Q162=0," ",'Valuation with Synergies'!Q162)</f>
        <v> </v>
      </c>
      <c r="R162" s="10" t="str">
        <f>IF('Valuation with Synergies'!R162=0," ",'Valuation with Synergies'!R162)</f>
        <v> </v>
      </c>
      <c r="S162" s="10" t="str">
        <f>IF('Valuation with Synergies'!S162=0," ",'Valuation with Synergies'!S162)</f>
        <v> </v>
      </c>
    </row>
    <row r="163" spans="1:19" ht="12.75">
      <c r="A163" s="10" t="str">
        <f>IF('Valuation with Synergies'!A163=0," ",'Valuation with Synergies'!A163)</f>
        <v> </v>
      </c>
      <c r="B163" s="10" t="str">
        <f>IF('Valuation with Synergies'!B163=0," ",'Valuation with Synergies'!B163)</f>
        <v> </v>
      </c>
      <c r="C163" s="10" t="str">
        <f>IF('Valuation with Synergies'!C163=0," ",'Valuation with Synergies'!C163)</f>
        <v> </v>
      </c>
      <c r="D163" s="10" t="str">
        <f>IF('Valuation with Synergies'!D163=0," ",'Valuation with Synergies'!D163)</f>
        <v> </v>
      </c>
      <c r="E163" s="10" t="str">
        <f>IF('Valuation with Synergies'!E163=0," ",'Valuation with Synergies'!E163)</f>
        <v> </v>
      </c>
      <c r="F163" s="10" t="str">
        <f>IF('Valuation with Synergies'!F163=0," ",'Valuation with Synergies'!F163)</f>
        <v> </v>
      </c>
      <c r="G163" s="10" t="str">
        <f>IF('Valuation with Synergies'!G163=0," ",'Valuation with Synergies'!G163)</f>
        <v> </v>
      </c>
      <c r="H163" s="10" t="str">
        <f>IF('Valuation with Synergies'!H163=0," ",'Valuation with Synergies'!H163)</f>
        <v> </v>
      </c>
      <c r="I163" s="10" t="str">
        <f>IF('Valuation with Synergies'!I163=0," ",'Valuation with Synergies'!I163)</f>
        <v> </v>
      </c>
      <c r="J163" s="10" t="str">
        <f>IF('Valuation with Synergies'!J163=0," ",'Valuation with Synergies'!J163)</f>
        <v> </v>
      </c>
      <c r="K163" s="10" t="str">
        <f>IF('Valuation with Synergies'!K163=0," ",'Valuation with Synergies'!K163)</f>
        <v> </v>
      </c>
      <c r="L163" s="10" t="str">
        <f>IF('Valuation with Synergies'!L163=0," ",'Valuation with Synergies'!L163)</f>
        <v> </v>
      </c>
      <c r="M163" s="10" t="str">
        <f>IF('Valuation with Synergies'!M163=0," ",'Valuation with Synergies'!M163)</f>
        <v> </v>
      </c>
      <c r="N163" s="10" t="str">
        <f>IF('Valuation with Synergies'!N163=0," ",'Valuation with Synergies'!N163)</f>
        <v> </v>
      </c>
      <c r="O163" s="10" t="str">
        <f>IF('Valuation with Synergies'!O163=0," ",'Valuation with Synergies'!O163)</f>
        <v> </v>
      </c>
      <c r="P163" s="10" t="str">
        <f>IF('Valuation with Synergies'!P163=0," ",'Valuation with Synergies'!P163)</f>
        <v> </v>
      </c>
      <c r="Q163" s="10" t="str">
        <f>IF('Valuation with Synergies'!Q163=0," ",'Valuation with Synergies'!Q163)</f>
        <v> </v>
      </c>
      <c r="R163" s="10" t="str">
        <f>IF('Valuation with Synergies'!R163=0," ",'Valuation with Synergies'!R163)</f>
        <v> </v>
      </c>
      <c r="S163" s="10" t="str">
        <f>IF('Valuation with Synergies'!S163=0," ",'Valuation with Synergies'!S163)</f>
        <v> </v>
      </c>
    </row>
    <row r="164" spans="1:19" ht="12.75">
      <c r="A164" s="10" t="str">
        <f>IF('Valuation with Synergies'!A164=0," ",'Valuation with Synergies'!A164)</f>
        <v> </v>
      </c>
      <c r="B164" s="10" t="str">
        <f>IF('Valuation with Synergies'!B164=0," ",'Valuation with Synergies'!B164)</f>
        <v> </v>
      </c>
      <c r="C164" s="10" t="str">
        <f>IF('Valuation with Synergies'!C164=0," ",'Valuation with Synergies'!C164)</f>
        <v> </v>
      </c>
      <c r="D164" s="10" t="str">
        <f>IF('Valuation with Synergies'!D164=0," ",'Valuation with Synergies'!D164)</f>
        <v> </v>
      </c>
      <c r="E164" s="10" t="str">
        <f>IF('Valuation with Synergies'!E164=0," ",'Valuation with Synergies'!E164)</f>
        <v> </v>
      </c>
      <c r="F164" s="10" t="str">
        <f>IF('Valuation with Synergies'!F164=0," ",'Valuation with Synergies'!F164)</f>
        <v> </v>
      </c>
      <c r="G164" s="10" t="str">
        <f>IF('Valuation with Synergies'!G164=0," ",'Valuation with Synergies'!G164)</f>
        <v> </v>
      </c>
      <c r="H164" s="10" t="str">
        <f>IF('Valuation with Synergies'!H164=0," ",'Valuation with Synergies'!H164)</f>
        <v> </v>
      </c>
      <c r="I164" s="10" t="str">
        <f>IF('Valuation with Synergies'!I164=0," ",'Valuation with Synergies'!I164)</f>
        <v> </v>
      </c>
      <c r="J164" s="10" t="str">
        <f>IF('Valuation with Synergies'!J164=0," ",'Valuation with Synergies'!J164)</f>
        <v> </v>
      </c>
      <c r="K164" s="10" t="str">
        <f>IF('Valuation with Synergies'!K164=0," ",'Valuation with Synergies'!K164)</f>
        <v> </v>
      </c>
      <c r="L164" s="10" t="str">
        <f>IF('Valuation with Synergies'!L164=0," ",'Valuation with Synergies'!L164)</f>
        <v> </v>
      </c>
      <c r="M164" s="10" t="str">
        <f>IF('Valuation with Synergies'!M164=0," ",'Valuation with Synergies'!M164)</f>
        <v> </v>
      </c>
      <c r="N164" s="10" t="str">
        <f>IF('Valuation with Synergies'!N164=0," ",'Valuation with Synergies'!N164)</f>
        <v> </v>
      </c>
      <c r="O164" s="10" t="str">
        <f>IF('Valuation with Synergies'!O164=0," ",'Valuation with Synergies'!O164)</f>
        <v> </v>
      </c>
      <c r="P164" s="10" t="str">
        <f>IF('Valuation with Synergies'!P164=0," ",'Valuation with Synergies'!P164)</f>
        <v> </v>
      </c>
      <c r="Q164" s="10" t="str">
        <f>IF('Valuation with Synergies'!Q164=0," ",'Valuation with Synergies'!Q164)</f>
        <v> </v>
      </c>
      <c r="R164" s="10" t="str">
        <f>IF('Valuation with Synergies'!R164=0," ",'Valuation with Synergies'!R164)</f>
        <v> </v>
      </c>
      <c r="S164" s="10" t="str">
        <f>IF('Valuation with Synergies'!S164=0," ",'Valuation with Synergies'!S164)</f>
        <v> </v>
      </c>
    </row>
    <row r="165" spans="1:19" ht="12.75">
      <c r="A165" s="10" t="str">
        <f>IF('Valuation with Synergies'!A165=0," ",'Valuation with Synergies'!A165)</f>
        <v> </v>
      </c>
      <c r="B165" s="10" t="str">
        <f>IF('Valuation with Synergies'!B165=0," ",'Valuation with Synergies'!B165)</f>
        <v> </v>
      </c>
      <c r="C165" s="10" t="str">
        <f>IF('Valuation with Synergies'!C165=0," ",'Valuation with Synergies'!C165)</f>
        <v> </v>
      </c>
      <c r="D165" s="10" t="str">
        <f>IF('Valuation with Synergies'!D165=0," ",'Valuation with Synergies'!D165)</f>
        <v> </v>
      </c>
      <c r="E165" s="10" t="str">
        <f>IF('Valuation with Synergies'!E165=0," ",'Valuation with Synergies'!E165)</f>
        <v> </v>
      </c>
      <c r="F165" s="10" t="str">
        <f>IF('Valuation with Synergies'!F165=0," ",'Valuation with Synergies'!F165)</f>
        <v> </v>
      </c>
      <c r="G165" s="10" t="str">
        <f>IF('Valuation with Synergies'!G165=0," ",'Valuation with Synergies'!G165)</f>
        <v> </v>
      </c>
      <c r="H165" s="10" t="str">
        <f>IF('Valuation with Synergies'!H165=0," ",'Valuation with Synergies'!H165)</f>
        <v> </v>
      </c>
      <c r="I165" s="10" t="str">
        <f>IF('Valuation with Synergies'!I165=0," ",'Valuation with Synergies'!I165)</f>
        <v> </v>
      </c>
      <c r="J165" s="10" t="str">
        <f>IF('Valuation with Synergies'!J165=0," ",'Valuation with Synergies'!J165)</f>
        <v> </v>
      </c>
      <c r="K165" s="10" t="str">
        <f>IF('Valuation with Synergies'!K165=0," ",'Valuation with Synergies'!K165)</f>
        <v> </v>
      </c>
      <c r="L165" s="10" t="str">
        <f>IF('Valuation with Synergies'!L165=0," ",'Valuation with Synergies'!L165)</f>
        <v> </v>
      </c>
      <c r="M165" s="10" t="str">
        <f>IF('Valuation with Synergies'!M165=0," ",'Valuation with Synergies'!M165)</f>
        <v> </v>
      </c>
      <c r="N165" s="10" t="str">
        <f>IF('Valuation with Synergies'!N165=0," ",'Valuation with Synergies'!N165)</f>
        <v> </v>
      </c>
      <c r="O165" s="10" t="str">
        <f>IF('Valuation with Synergies'!O165=0," ",'Valuation with Synergies'!O165)</f>
        <v> </v>
      </c>
      <c r="P165" s="10" t="str">
        <f>IF('Valuation with Synergies'!P165=0," ",'Valuation with Synergies'!P165)</f>
        <v> </v>
      </c>
      <c r="Q165" s="10" t="str">
        <f>IF('Valuation with Synergies'!Q165=0," ",'Valuation with Synergies'!Q165)</f>
        <v> </v>
      </c>
      <c r="R165" s="10" t="str">
        <f>IF('Valuation with Synergies'!R165=0," ",'Valuation with Synergies'!R165)</f>
        <v> </v>
      </c>
      <c r="S165" s="10" t="str">
        <f>IF('Valuation with Synergies'!S165=0," ",'Valuation with Synergies'!S165)</f>
        <v> </v>
      </c>
    </row>
    <row r="166" spans="1:19" ht="12.75">
      <c r="A166" s="10" t="str">
        <f>IF('Valuation with Synergies'!A166=0," ",'Valuation with Synergies'!A166)</f>
        <v> </v>
      </c>
      <c r="B166" s="10" t="str">
        <f>IF('Valuation with Synergies'!B166=0," ",'Valuation with Synergies'!B166)</f>
        <v> </v>
      </c>
      <c r="C166" s="10" t="str">
        <f>IF('Valuation with Synergies'!C166=0," ",'Valuation with Synergies'!C166)</f>
        <v> </v>
      </c>
      <c r="D166" s="10" t="str">
        <f>IF('Valuation with Synergies'!D166=0," ",'Valuation with Synergies'!D166)</f>
        <v> </v>
      </c>
      <c r="E166" s="10" t="str">
        <f>IF('Valuation with Synergies'!E166=0," ",'Valuation with Synergies'!E166)</f>
        <v> </v>
      </c>
      <c r="F166" s="10" t="str">
        <f>IF('Valuation with Synergies'!F166=0," ",'Valuation with Synergies'!F166)</f>
        <v> </v>
      </c>
      <c r="G166" s="10" t="str">
        <f>IF('Valuation with Synergies'!G166=0," ",'Valuation with Synergies'!G166)</f>
        <v> </v>
      </c>
      <c r="H166" s="10" t="str">
        <f>IF('Valuation with Synergies'!H166=0," ",'Valuation with Synergies'!H166)</f>
        <v> </v>
      </c>
      <c r="I166" s="10" t="str">
        <f>IF('Valuation with Synergies'!I166=0," ",'Valuation with Synergies'!I166)</f>
        <v> </v>
      </c>
      <c r="J166" s="10" t="str">
        <f>IF('Valuation with Synergies'!J166=0," ",'Valuation with Synergies'!J166)</f>
        <v> </v>
      </c>
      <c r="K166" s="10" t="str">
        <f>IF('Valuation with Synergies'!K166=0," ",'Valuation with Synergies'!K166)</f>
        <v> </v>
      </c>
      <c r="L166" s="10" t="str">
        <f>IF('Valuation with Synergies'!L166=0," ",'Valuation with Synergies'!L166)</f>
        <v> </v>
      </c>
      <c r="M166" s="10" t="str">
        <f>IF('Valuation with Synergies'!M166=0," ",'Valuation with Synergies'!M166)</f>
        <v> </v>
      </c>
      <c r="N166" s="10" t="str">
        <f>IF('Valuation with Synergies'!N166=0," ",'Valuation with Synergies'!N166)</f>
        <v> </v>
      </c>
      <c r="O166" s="10" t="str">
        <f>IF('Valuation with Synergies'!O166=0," ",'Valuation with Synergies'!O166)</f>
        <v> </v>
      </c>
      <c r="P166" s="10" t="str">
        <f>IF('Valuation with Synergies'!P166=0," ",'Valuation with Synergies'!P166)</f>
        <v> </v>
      </c>
      <c r="Q166" s="10" t="str">
        <f>IF('Valuation with Synergies'!Q166=0," ",'Valuation with Synergies'!Q166)</f>
        <v> </v>
      </c>
      <c r="R166" s="10" t="str">
        <f>IF('Valuation with Synergies'!R166=0," ",'Valuation with Synergies'!R166)</f>
        <v> </v>
      </c>
      <c r="S166" s="10" t="str">
        <f>IF('Valuation with Synergies'!S166=0," ",'Valuation with Synergies'!S166)</f>
        <v> </v>
      </c>
    </row>
  </sheetData>
  <sheetProtection/>
  <printOptions/>
  <pageMargins left="0.51" right="0.5" top="0.65" bottom="0.58" header="0.5" footer="0.5"/>
  <pageSetup fitToHeight="0" horizontalDpi="300" verticalDpi="300" orientation="portrait" pageOrder="overThenDown" scale="55" r:id="rId2"/>
  <headerFooter alignWithMargins="0">
    <oddHeader>&amp;L&amp;"Arial,Bold"&amp;8OneMBA Company Valuation&amp;R&amp;"Arial,Bold"&amp;8Analysis as of &amp;D</oddHeader>
    <oddFooter>&amp;L&amp;"Arial,Bold Italic"&amp;8For Educational Purposes Only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Owner. Onwer</cp:lastModifiedBy>
  <cp:lastPrinted>2004-01-18T04:53:06Z</cp:lastPrinted>
  <dcterms:created xsi:type="dcterms:W3CDTF">1999-10-10T21:49:17Z</dcterms:created>
  <dcterms:modified xsi:type="dcterms:W3CDTF">2005-02-13T16:33:12Z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-374618046</vt:i4>
  </property>
  <property fmtid="{D5CDD505-2E9C-101B-9397-08002B2CF9AE}" pid="3" name="_EmailSubject">
    <vt:lpwstr>Valuation spreadsheet attached</vt:lpwstr>
  </property>
  <property fmtid="{D5CDD505-2E9C-101B-9397-08002B2CF9AE}" pid="4" name="_AuthorEmail">
    <vt:lpwstr>cpeckham@unc.edu</vt:lpwstr>
  </property>
  <property fmtid="{D5CDD505-2E9C-101B-9397-08002B2CF9AE}" pid="5" name="_AuthorEmailDisplayName">
    <vt:lpwstr>Peckham, Charles</vt:lpwstr>
  </property>
  <property fmtid="{D5CDD505-2E9C-101B-9397-08002B2CF9AE}" pid="6" name="_ReviewingToolsShownOnce">
    <vt:lpwstr/>
  </property>
</Properties>
</file>