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6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Wendy Borda</author>
  </authors>
  <commentList>
    <comment ref="C22" authorId="0">
      <text>
        <r>
          <rPr>
            <b/>
            <sz val="9"/>
            <rFont val="Tahoma"/>
            <family val="2"/>
          </rPr>
          <t>Wendy Borda:</t>
        </r>
        <r>
          <rPr>
            <sz val="9"/>
            <rFont val="Tahoma"/>
            <family val="2"/>
          </rPr>
          <t xml:space="preserve">
RATE OF RETURN REQUIRED</t>
        </r>
      </text>
    </comment>
    <comment ref="C23" authorId="0">
      <text>
        <r>
          <rPr>
            <b/>
            <sz val="9"/>
            <rFont val="Tahoma"/>
            <family val="2"/>
          </rPr>
          <t>Wendy Borda:</t>
        </r>
        <r>
          <rPr>
            <sz val="9"/>
            <rFont val="Tahoma"/>
            <family val="2"/>
          </rPr>
          <t xml:space="preserve">
9%GROWTH RATE FROM YEAR 6 AND BEYOND</t>
        </r>
      </text>
    </comment>
    <comment ref="F24" authorId="0">
      <text>
        <r>
          <rPr>
            <b/>
            <sz val="9"/>
            <rFont val="Tahoma"/>
            <family val="2"/>
          </rPr>
          <t>Wendy Borda:</t>
        </r>
        <r>
          <rPr>
            <sz val="9"/>
            <rFont val="Tahoma"/>
            <family val="2"/>
          </rPr>
          <t xml:space="preserve">
WILL COME FROM VENTURE VAPITALISTS</t>
        </r>
      </text>
    </comment>
    <comment ref="C26" authorId="0">
      <text>
        <r>
          <rPr>
            <b/>
            <sz val="9"/>
            <rFont val="Tahoma"/>
            <family val="2"/>
          </rPr>
          <t>Wendy Borda:</t>
        </r>
        <r>
          <rPr>
            <sz val="9"/>
            <rFont val="Tahoma"/>
            <family val="2"/>
          </rPr>
          <t xml:space="preserve">
DEBT SERVICE PER YEAR, COMES FROM THE 35mm BANK LOAN</t>
        </r>
      </text>
    </comment>
    <comment ref="C27" authorId="0">
      <text>
        <r>
          <rPr>
            <b/>
            <sz val="9"/>
            <rFont val="Tahoma"/>
            <family val="2"/>
          </rPr>
          <t>Wendy Borda:</t>
        </r>
        <r>
          <rPr>
            <sz val="9"/>
            <rFont val="Tahoma"/>
            <family val="2"/>
          </rPr>
          <t xml:space="preserve">
STOCK SELLS FOR AVERAGE OF 5.5 TIMES EARNINGS</t>
        </r>
      </text>
    </comment>
    <comment ref="G50" authorId="0">
      <text>
        <r>
          <rPr>
            <b/>
            <sz val="9"/>
            <rFont val="Tahoma"/>
            <family val="2"/>
          </rPr>
          <t>Wendy Borda:</t>
        </r>
        <r>
          <rPr>
            <sz val="9"/>
            <rFont val="Tahoma"/>
            <family val="2"/>
          </rPr>
          <t xml:space="preserve">
Terminal Value</t>
        </r>
      </text>
    </comment>
    <comment ref="A75" authorId="0">
      <text>
        <r>
          <rPr>
            <b/>
            <sz val="9"/>
            <rFont val="Tahoma"/>
            <family val="2"/>
          </rPr>
          <t>Wendy Borda:</t>
        </r>
        <r>
          <rPr>
            <sz val="9"/>
            <rFont val="Tahoma"/>
            <family val="2"/>
          </rPr>
          <t xml:space="preserve">
9%GROWTH RATE FROM YEAR 6 AND BEYOND</t>
        </r>
      </text>
    </comment>
  </commentList>
</comments>
</file>

<file path=xl/sharedStrings.xml><?xml version="1.0" encoding="utf-8"?>
<sst xmlns="http://schemas.openxmlformats.org/spreadsheetml/2006/main" count="114" uniqueCount="69">
  <si>
    <t>Case-74</t>
  </si>
  <si>
    <t xml:space="preserve"> </t>
  </si>
  <si>
    <t>Solution</t>
  </si>
  <si>
    <t>GIVEN IN CASE</t>
  </si>
  <si>
    <t>Electro Technology Corporation</t>
  </si>
  <si>
    <t xml:space="preserve">           Entrepreneurship Financing and Valuation</t>
  </si>
  <si>
    <t>This case illustrates a relatively simple discounted cash flow</t>
  </si>
  <si>
    <t>valuation of an entrepreneurial business.  The model uses five</t>
  </si>
  <si>
    <t xml:space="preserve">years of forecasted equity cash flows and a final lump sum based </t>
  </si>
  <si>
    <t>on growth as the basis of the valuation.</t>
  </si>
  <si>
    <t xml:space="preserve">THIS IS A FULL VERSION OF THE MODEL WITH ALL FORMULAS COMPLETED AND FIXED </t>
  </si>
  <si>
    <t>INPUTS FOR A GRAPH OF FIRM VALUE AT VARIOUS GROWTH RATES.</t>
  </si>
  <si>
    <t>=</t>
  </si>
  <si>
    <t>INPUT DATA:</t>
  </si>
  <si>
    <t xml:space="preserve">  KEY OUTPUT:</t>
  </si>
  <si>
    <t>(Dollar Amounts in Millions)</t>
  </si>
  <si>
    <t xml:space="preserve">  (Dollar Amounts in Millions)</t>
  </si>
  <si>
    <t>Discount rate</t>
  </si>
  <si>
    <t xml:space="preserve">    Terminal Value</t>
  </si>
  <si>
    <t>Terminal growth rate</t>
  </si>
  <si>
    <t xml:space="preserve">    Equity value</t>
  </si>
  <si>
    <t>New capital required</t>
  </si>
  <si>
    <t xml:space="preserve">    Equity cap required</t>
  </si>
  <si>
    <t xml:space="preserve">  (in millions)</t>
  </si>
  <si>
    <t xml:space="preserve">    Venture ownership %</t>
  </si>
  <si>
    <t>Bank loan (in millions)</t>
  </si>
  <si>
    <t xml:space="preserve">    P/E method value</t>
  </si>
  <si>
    <t>Estimated P/E ratio</t>
  </si>
  <si>
    <t>MODEL-GENERATED DATA:  (Dollar Amounts in Millions)</t>
  </si>
  <si>
    <t xml:space="preserve">  Terminal Value Analysis:</t>
  </si>
  <si>
    <t xml:space="preserve">    Terminal value CF</t>
  </si>
  <si>
    <t xml:space="preserve">  Cash Flow Statements:</t>
  </si>
  <si>
    <t>Year 1</t>
  </si>
  <si>
    <t>Year 2</t>
  </si>
  <si>
    <t>Year 3</t>
  </si>
  <si>
    <t>Year 4</t>
  </si>
  <si>
    <t>Year 5</t>
  </si>
  <si>
    <t>Net sales</t>
  </si>
  <si>
    <t>Cost of goods sold</t>
  </si>
  <si>
    <t>Depreciation</t>
  </si>
  <si>
    <t>------</t>
  </si>
  <si>
    <t xml:space="preserve">  Gross margin</t>
  </si>
  <si>
    <t>General/admin expenses</t>
  </si>
  <si>
    <t>Debt service</t>
  </si>
  <si>
    <t xml:space="preserve">  Pre-tax earnings</t>
  </si>
  <si>
    <t>Taxes</t>
  </si>
  <si>
    <t xml:space="preserve">  Net income</t>
  </si>
  <si>
    <t>Depreciation/amort</t>
  </si>
  <si>
    <t>Terminal value</t>
  </si>
  <si>
    <t>Net cash flow to equity</t>
  </si>
  <si>
    <t>======</t>
  </si>
  <si>
    <t xml:space="preserve">  DCF Equity Value:</t>
  </si>
  <si>
    <t xml:space="preserve">    PV of net cash flows</t>
  </si>
  <si>
    <t xml:space="preserve">  Financing Structure:</t>
  </si>
  <si>
    <t xml:space="preserve">    New capital required</t>
  </si>
  <si>
    <t xml:space="preserve">    Bank loan</t>
  </si>
  <si>
    <t>----</t>
  </si>
  <si>
    <t xml:space="preserve">    Equity capital required</t>
  </si>
  <si>
    <t>====</t>
  </si>
  <si>
    <t xml:space="preserve">    Percent of equity value</t>
  </si>
  <si>
    <t xml:space="preserve">  P/E Value Estimate:</t>
  </si>
  <si>
    <t xml:space="preserve">    Average 5-year earnings</t>
  </si>
  <si>
    <t xml:space="preserve">  Sensitivity Analysis:</t>
  </si>
  <si>
    <t>Impact of terminal growth rate on value</t>
  </si>
  <si>
    <t>growth</t>
  </si>
  <si>
    <t>terminal</t>
  </si>
  <si>
    <t>equity</t>
  </si>
  <si>
    <t>value</t>
  </si>
  <si>
    <t>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</si>
</sst>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4" fillId="6" borderId="0" xfId="0" applyFont="1" applyFill="1" applyAlignment="1">
      <alignment/>
    </xf>
    <xf numFmtId="0" fontId="34" fillId="0" borderId="0" xfId="0" applyFont="1" applyAlignment="1">
      <alignment/>
    </xf>
    <xf numFmtId="8" fontId="0" fillId="0" borderId="0" xfId="0" applyNumberFormat="1" applyAlignment="1">
      <alignment/>
    </xf>
    <xf numFmtId="0" fontId="3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4" fillId="33" borderId="1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34" borderId="0" xfId="0" applyFont="1" applyFill="1" applyAlignment="1">
      <alignment/>
    </xf>
    <xf numFmtId="0" fontId="0" fillId="34" borderId="0" xfId="0" applyFill="1" applyAlignment="1">
      <alignment/>
    </xf>
    <xf numFmtId="0" fontId="34" fillId="34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F58" sqref="F58"/>
    </sheetView>
  </sheetViews>
  <sheetFormatPr defaultColWidth="9.140625" defaultRowHeight="15"/>
  <sheetData>
    <row r="1" spans="1:11" ht="15.75" thickBot="1">
      <c r="A1" t="s">
        <v>0</v>
      </c>
      <c r="B1" t="s">
        <v>1</v>
      </c>
      <c r="C1" t="s">
        <v>2</v>
      </c>
      <c r="G1" t="s">
        <v>1</v>
      </c>
      <c r="H1" s="1" t="s">
        <v>3</v>
      </c>
      <c r="J1" s="4"/>
      <c r="K1" s="5"/>
    </row>
    <row r="2" spans="10:11" ht="15">
      <c r="J2" s="6"/>
      <c r="K2" s="5"/>
    </row>
    <row r="3" spans="2:11" ht="15">
      <c r="B3" t="s">
        <v>4</v>
      </c>
      <c r="J3" s="6"/>
      <c r="K3" s="5"/>
    </row>
    <row r="4" spans="1:11" ht="15">
      <c r="A4" t="s">
        <v>5</v>
      </c>
      <c r="J4" s="6"/>
      <c r="K4" s="5"/>
    </row>
    <row r="5" spans="10:11" ht="15.75" thickBot="1">
      <c r="J5" s="7"/>
      <c r="K5" s="5"/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9" ht="15">
      <c r="A9" t="s">
        <v>9</v>
      </c>
    </row>
    <row r="12" ht="15">
      <c r="A12" t="s">
        <v>10</v>
      </c>
    </row>
    <row r="13" ht="15">
      <c r="A13" t="s">
        <v>11</v>
      </c>
    </row>
    <row r="14" spans="3:7" ht="15">
      <c r="C14" s="8"/>
      <c r="D14" s="8"/>
      <c r="E14" s="8"/>
      <c r="F14" s="8"/>
      <c r="G14" s="8"/>
    </row>
    <row r="15" spans="3:7" ht="15">
      <c r="C15" s="8"/>
      <c r="D15" s="8"/>
      <c r="E15" s="8"/>
      <c r="F15" s="8"/>
      <c r="G15" s="8"/>
    </row>
    <row r="16" spans="3:7" ht="15">
      <c r="C16" s="8"/>
      <c r="D16" s="8"/>
      <c r="E16" s="8"/>
      <c r="F16" s="8"/>
      <c r="G16" s="8"/>
    </row>
    <row r="17" spans="3:7" ht="15">
      <c r="C17" s="8"/>
      <c r="D17" s="8"/>
      <c r="E17" s="8"/>
      <c r="F17" s="8"/>
      <c r="G17" s="8"/>
    </row>
    <row r="18" spans="1:7" ht="15">
      <c r="A18" t="s">
        <v>12</v>
      </c>
      <c r="B18" t="s">
        <v>12</v>
      </c>
      <c r="C18" s="8" t="s">
        <v>12</v>
      </c>
      <c r="D18" s="8" t="s">
        <v>12</v>
      </c>
      <c r="E18" s="8" t="s">
        <v>12</v>
      </c>
      <c r="F18" s="8" t="s">
        <v>12</v>
      </c>
      <c r="G18" s="8"/>
    </row>
    <row r="19" spans="1:7" ht="15">
      <c r="A19" t="s">
        <v>13</v>
      </c>
      <c r="C19" s="8"/>
      <c r="D19" s="8" t="s">
        <v>14</v>
      </c>
      <c r="E19" s="8"/>
      <c r="F19" s="8"/>
      <c r="G19" s="8"/>
    </row>
    <row r="20" spans="1:7" ht="15">
      <c r="A20" t="s">
        <v>15</v>
      </c>
      <c r="C20" s="8"/>
      <c r="D20" s="8" t="s">
        <v>16</v>
      </c>
      <c r="E20" s="8"/>
      <c r="F20" s="8"/>
      <c r="G20" s="8"/>
    </row>
    <row r="21" spans="3:7" ht="15">
      <c r="C21" s="8"/>
      <c r="D21" s="8"/>
      <c r="E21" s="8"/>
      <c r="F21" s="8"/>
      <c r="G21" s="8"/>
    </row>
    <row r="22" spans="1:7" ht="15">
      <c r="A22" t="s">
        <v>17</v>
      </c>
      <c r="C22" s="8">
        <v>0.28</v>
      </c>
      <c r="D22" s="8" t="s">
        <v>18</v>
      </c>
      <c r="E22" s="8"/>
      <c r="F22" s="8">
        <f>G50</f>
        <v>308.06842105263155</v>
      </c>
      <c r="G22" s="8"/>
    </row>
    <row r="23" spans="1:7" ht="15">
      <c r="A23" t="s">
        <v>19</v>
      </c>
      <c r="C23" s="8">
        <v>0.09</v>
      </c>
      <c r="D23" s="8" t="s">
        <v>20</v>
      </c>
      <c r="E23" s="8"/>
      <c r="F23" s="8">
        <v>157.5827837241323</v>
      </c>
      <c r="G23" s="8"/>
    </row>
    <row r="24" spans="1:9" ht="15">
      <c r="A24" t="s">
        <v>21</v>
      </c>
      <c r="C24" s="8">
        <v>86</v>
      </c>
      <c r="D24" s="8" t="s">
        <v>22</v>
      </c>
      <c r="E24" s="8"/>
      <c r="F24" s="8">
        <v>51</v>
      </c>
      <c r="G24" s="8"/>
      <c r="I24" s="2"/>
    </row>
    <row r="25" spans="1:7" ht="15">
      <c r="A25" t="s">
        <v>23</v>
      </c>
      <c r="C25" s="8"/>
      <c r="D25" s="8" t="s">
        <v>24</v>
      </c>
      <c r="E25" s="8"/>
      <c r="F25" s="8">
        <v>0.32363941538995566</v>
      </c>
      <c r="G25" s="8"/>
    </row>
    <row r="26" spans="1:7" ht="15">
      <c r="A26" t="s">
        <v>25</v>
      </c>
      <c r="C26" s="8">
        <v>35</v>
      </c>
      <c r="D26" s="8" t="s">
        <v>26</v>
      </c>
      <c r="E26" s="8"/>
      <c r="F26" s="8">
        <v>145.45300000000003</v>
      </c>
      <c r="G26" s="8"/>
    </row>
    <row r="27" spans="1:7" ht="15">
      <c r="A27" t="s">
        <v>27</v>
      </c>
      <c r="C27" s="8">
        <v>5.5</v>
      </c>
      <c r="D27" s="8"/>
      <c r="E27" s="8"/>
      <c r="F27" s="8"/>
      <c r="G27" s="8"/>
    </row>
    <row r="28" spans="3:7" ht="15">
      <c r="C28" s="8"/>
      <c r="D28" s="8"/>
      <c r="E28" s="8"/>
      <c r="F28" s="8"/>
      <c r="G28" s="8"/>
    </row>
    <row r="29" spans="1:7" ht="15">
      <c r="A29" t="s">
        <v>12</v>
      </c>
      <c r="B29" t="s">
        <v>12</v>
      </c>
      <c r="C29" s="8" t="s">
        <v>12</v>
      </c>
      <c r="D29" s="8" t="s">
        <v>12</v>
      </c>
      <c r="E29" s="8" t="s">
        <v>12</v>
      </c>
      <c r="F29" s="8" t="s">
        <v>12</v>
      </c>
      <c r="G29" s="8"/>
    </row>
    <row r="30" spans="1:7" ht="15">
      <c r="A30" t="s">
        <v>28</v>
      </c>
      <c r="C30" s="8"/>
      <c r="D30" s="8"/>
      <c r="E30" s="8"/>
      <c r="F30" s="8"/>
      <c r="G30" s="8"/>
    </row>
    <row r="31" spans="3:7" ht="15">
      <c r="C31" s="8"/>
      <c r="D31" s="8"/>
      <c r="E31" s="8"/>
      <c r="F31" s="8"/>
      <c r="G31" s="8"/>
    </row>
    <row r="32" spans="1:7" ht="15">
      <c r="A32" t="s">
        <v>29</v>
      </c>
      <c r="C32" s="8"/>
      <c r="D32" s="8"/>
      <c r="E32" s="8"/>
      <c r="F32" s="8"/>
      <c r="G32" s="8"/>
    </row>
    <row r="33" spans="1:7" ht="15">
      <c r="A33" t="s">
        <v>30</v>
      </c>
      <c r="C33" s="8">
        <v>308.06842105263155</v>
      </c>
      <c r="D33" s="8"/>
      <c r="E33" s="8"/>
      <c r="F33" s="8"/>
      <c r="G33" s="8"/>
    </row>
    <row r="34" spans="3:7" ht="15">
      <c r="C34" s="8"/>
      <c r="D34" s="8"/>
      <c r="E34" s="8"/>
      <c r="F34" s="8"/>
      <c r="G34" s="8"/>
    </row>
    <row r="35" spans="1:7" ht="15.75" thickBot="1">
      <c r="A35" t="s">
        <v>31</v>
      </c>
      <c r="C35" s="8"/>
      <c r="D35" s="8"/>
      <c r="E35" s="8"/>
      <c r="F35" s="8"/>
      <c r="G35" s="8"/>
    </row>
    <row r="36" spans="3:7" ht="15.75" thickBot="1">
      <c r="C36" s="9" t="s">
        <v>32</v>
      </c>
      <c r="D36" s="10" t="s">
        <v>33</v>
      </c>
      <c r="E36" s="10" t="s">
        <v>34</v>
      </c>
      <c r="F36" s="10" t="s">
        <v>35</v>
      </c>
      <c r="G36" s="11" t="s">
        <v>36</v>
      </c>
    </row>
    <row r="37" spans="1:7" ht="15">
      <c r="A37" t="s">
        <v>37</v>
      </c>
      <c r="C37" s="8">
        <v>33</v>
      </c>
      <c r="D37" s="8">
        <v>76</v>
      </c>
      <c r="E37" s="8">
        <v>165</v>
      </c>
      <c r="F37" s="8">
        <v>190</v>
      </c>
      <c r="G37" s="8">
        <v>210</v>
      </c>
    </row>
    <row r="38" spans="1:7" ht="15">
      <c r="A38" t="s">
        <v>38</v>
      </c>
      <c r="C38" s="8">
        <v>11.19</v>
      </c>
      <c r="D38" s="8">
        <v>24.68</v>
      </c>
      <c r="E38" s="8">
        <v>62.9</v>
      </c>
      <c r="F38" s="8">
        <v>73.7</v>
      </c>
      <c r="G38" s="8">
        <v>82.3</v>
      </c>
    </row>
    <row r="39" spans="1:7" ht="15">
      <c r="A39" t="s">
        <v>39</v>
      </c>
      <c r="C39" s="8">
        <v>3</v>
      </c>
      <c r="D39" s="8">
        <v>8</v>
      </c>
      <c r="E39" s="8">
        <v>8</v>
      </c>
      <c r="F39" s="8">
        <v>8</v>
      </c>
      <c r="G39" s="8">
        <v>8</v>
      </c>
    </row>
    <row r="40" spans="3:7" ht="15">
      <c r="C40" s="8" t="s">
        <v>40</v>
      </c>
      <c r="D40" s="8" t="s">
        <v>40</v>
      </c>
      <c r="E40" s="8" t="s">
        <v>40</v>
      </c>
      <c r="F40" s="8" t="s">
        <v>40</v>
      </c>
      <c r="G40" s="8" t="s">
        <v>40</v>
      </c>
    </row>
    <row r="41" spans="1:7" ht="15.75" thickBot="1">
      <c r="A41" s="2" t="s">
        <v>41</v>
      </c>
      <c r="C41" s="12">
        <f>(C37-C38-C39)</f>
        <v>18.810000000000002</v>
      </c>
      <c r="D41" s="12">
        <f>(D37-D38-D39)</f>
        <v>43.32</v>
      </c>
      <c r="E41" s="12">
        <f>(E37-E38-E39)</f>
        <v>94.1</v>
      </c>
      <c r="F41" s="12">
        <f>(F37-F38-F39)</f>
        <v>108.3</v>
      </c>
      <c r="G41" s="12">
        <f>(G37-G38-G39)</f>
        <v>119.7</v>
      </c>
    </row>
    <row r="42" spans="1:7" ht="15.75" thickTop="1">
      <c r="A42" t="s">
        <v>42</v>
      </c>
      <c r="C42" s="8">
        <v>12</v>
      </c>
      <c r="D42" s="8">
        <v>18</v>
      </c>
      <c r="E42" s="8">
        <v>23</v>
      </c>
      <c r="F42" s="8">
        <v>27</v>
      </c>
      <c r="G42" s="8">
        <v>30</v>
      </c>
    </row>
    <row r="43" spans="1:7" ht="15">
      <c r="A43" t="s">
        <v>43</v>
      </c>
      <c r="C43" s="8">
        <v>7</v>
      </c>
      <c r="D43" s="8">
        <v>7</v>
      </c>
      <c r="E43" s="8">
        <v>7</v>
      </c>
      <c r="F43" s="8">
        <v>7</v>
      </c>
      <c r="G43" s="8">
        <v>7</v>
      </c>
    </row>
    <row r="44" spans="3:7" ht="15">
      <c r="C44" s="8" t="s">
        <v>40</v>
      </c>
      <c r="D44" s="8" t="s">
        <v>40</v>
      </c>
      <c r="E44" s="8" t="s">
        <v>40</v>
      </c>
      <c r="F44" s="8" t="s">
        <v>40</v>
      </c>
      <c r="G44" s="8" t="s">
        <v>40</v>
      </c>
    </row>
    <row r="45" spans="1:7" ht="15">
      <c r="A45" t="s">
        <v>44</v>
      </c>
      <c r="C45" s="8">
        <v>-0.18999999999999773</v>
      </c>
      <c r="D45" s="8">
        <v>18.32</v>
      </c>
      <c r="E45" s="8">
        <v>64.1</v>
      </c>
      <c r="F45" s="8">
        <v>74.3</v>
      </c>
      <c r="G45" s="8">
        <v>82.7</v>
      </c>
    </row>
    <row r="46" spans="1:7" ht="15">
      <c r="A46" t="s">
        <v>45</v>
      </c>
      <c r="C46" s="8">
        <v>0</v>
      </c>
      <c r="D46" s="8">
        <v>8</v>
      </c>
      <c r="E46" s="8">
        <v>29</v>
      </c>
      <c r="F46" s="8">
        <v>33</v>
      </c>
      <c r="G46" s="8">
        <v>37</v>
      </c>
    </row>
    <row r="47" spans="3:7" ht="15">
      <c r="C47" s="8" t="s">
        <v>40</v>
      </c>
      <c r="D47" s="8" t="s">
        <v>40</v>
      </c>
      <c r="E47" s="8" t="s">
        <v>40</v>
      </c>
      <c r="F47" s="8" t="s">
        <v>40</v>
      </c>
      <c r="G47" s="8" t="s">
        <v>40</v>
      </c>
    </row>
    <row r="48" spans="1:7" ht="15">
      <c r="A48" s="2" t="s">
        <v>46</v>
      </c>
      <c r="C48" s="8">
        <f>(C45-C46)</f>
        <v>-0.18999999999999773</v>
      </c>
      <c r="D48" s="8">
        <f>(D45-D46)</f>
        <v>10.32</v>
      </c>
      <c r="E48" s="8">
        <f>(E45-E46)</f>
        <v>35.099999999999994</v>
      </c>
      <c r="F48" s="8">
        <f>(F45-F46)</f>
        <v>41.3</v>
      </c>
      <c r="G48" s="8">
        <f>(G45-G46)</f>
        <v>45.7</v>
      </c>
    </row>
    <row r="49" spans="1:7" ht="15">
      <c r="A49" t="s">
        <v>47</v>
      </c>
      <c r="C49" s="8">
        <v>3</v>
      </c>
      <c r="D49" s="8">
        <v>8</v>
      </c>
      <c r="E49" s="8">
        <v>8</v>
      </c>
      <c r="F49" s="8">
        <v>8</v>
      </c>
      <c r="G49" s="8">
        <v>8</v>
      </c>
    </row>
    <row r="50" spans="1:7" ht="15">
      <c r="A50" t="s">
        <v>48</v>
      </c>
      <c r="C50" s="8"/>
      <c r="D50" s="8"/>
      <c r="E50" s="8"/>
      <c r="F50" s="8"/>
      <c r="G50" s="8">
        <f>SUM(G48+G49)*(1+C23)/(C22-C23)</f>
        <v>308.06842105263155</v>
      </c>
    </row>
    <row r="51" spans="3:7" ht="15">
      <c r="C51" s="8" t="s">
        <v>40</v>
      </c>
      <c r="D51" s="8" t="s">
        <v>40</v>
      </c>
      <c r="E51" s="8" t="s">
        <v>40</v>
      </c>
      <c r="F51" s="8" t="s">
        <v>40</v>
      </c>
      <c r="G51" s="8" t="s">
        <v>40</v>
      </c>
    </row>
    <row r="52" spans="1:7" ht="15">
      <c r="A52" s="2" t="s">
        <v>49</v>
      </c>
      <c r="C52" s="8">
        <f>(C48+C49)</f>
        <v>2.8100000000000023</v>
      </c>
      <c r="D52" s="8">
        <f>(D48+D49)</f>
        <v>18.32</v>
      </c>
      <c r="E52" s="8">
        <f>(E48+E49)</f>
        <v>43.099999999999994</v>
      </c>
      <c r="F52" s="8">
        <f>(F48+F49)</f>
        <v>49.3</v>
      </c>
      <c r="G52" s="8">
        <f>SUM(G48+G49+G50)</f>
        <v>361.76842105263154</v>
      </c>
    </row>
    <row r="53" spans="3:7" ht="15">
      <c r="C53" t="s">
        <v>50</v>
      </c>
      <c r="D53" t="s">
        <v>50</v>
      </c>
      <c r="E53" t="s">
        <v>50</v>
      </c>
      <c r="F53" t="s">
        <v>50</v>
      </c>
      <c r="G53" t="s">
        <v>50</v>
      </c>
    </row>
    <row r="55" spans="1:5" ht="15">
      <c r="A55" s="15" t="s">
        <v>51</v>
      </c>
      <c r="B55" s="16"/>
      <c r="C55" s="16"/>
      <c r="D55" s="16"/>
      <c r="E55" s="16"/>
    </row>
    <row r="56" spans="1:8" ht="15">
      <c r="A56" s="16" t="s">
        <v>52</v>
      </c>
      <c r="B56" s="16"/>
      <c r="C56" s="16"/>
      <c r="D56" s="17">
        <v>157.5827837241323</v>
      </c>
      <c r="E56" s="17"/>
      <c r="H56" s="3"/>
    </row>
    <row r="58" spans="1:8" ht="15">
      <c r="A58" s="2" t="s">
        <v>53</v>
      </c>
      <c r="H58" s="3">
        <f>NPV(C23,C52,D52,E52,F52,G52)</f>
        <v>321.32868143786584</v>
      </c>
    </row>
    <row r="59" spans="1:4" ht="15">
      <c r="A59" t="s">
        <v>54</v>
      </c>
      <c r="D59" s="8">
        <v>86</v>
      </c>
    </row>
    <row r="60" spans="1:4" ht="15">
      <c r="A60" t="s">
        <v>55</v>
      </c>
      <c r="D60" s="8">
        <v>35</v>
      </c>
    </row>
    <row r="61" ht="15">
      <c r="D61" s="8" t="s">
        <v>56</v>
      </c>
    </row>
    <row r="62" spans="1:4" ht="15">
      <c r="A62" t="s">
        <v>57</v>
      </c>
      <c r="D62" s="8">
        <f>(D59-D60)</f>
        <v>51</v>
      </c>
    </row>
    <row r="63" ht="15">
      <c r="D63" t="s">
        <v>58</v>
      </c>
    </row>
    <row r="64" spans="1:5" ht="15">
      <c r="A64" s="16" t="s">
        <v>59</v>
      </c>
      <c r="B64" s="16"/>
      <c r="C64" s="16"/>
      <c r="D64" s="17">
        <v>0.32363941538995566</v>
      </c>
      <c r="E64" s="17"/>
    </row>
    <row r="65" ht="15">
      <c r="D65" t="s">
        <v>58</v>
      </c>
    </row>
    <row r="67" ht="15">
      <c r="A67" t="s">
        <v>60</v>
      </c>
    </row>
    <row r="68" spans="1:5" ht="15.75" thickBot="1">
      <c r="A68" t="s">
        <v>61</v>
      </c>
      <c r="D68" s="13">
        <v>26.446000000000005</v>
      </c>
      <c r="E68" s="13"/>
    </row>
    <row r="69" spans="1:5" ht="15.75" thickBot="1">
      <c r="A69" t="s">
        <v>20</v>
      </c>
      <c r="D69" s="13">
        <v>145.45300000000003</v>
      </c>
      <c r="E69" s="13"/>
    </row>
    <row r="71" ht="15">
      <c r="A71" s="2" t="s">
        <v>62</v>
      </c>
    </row>
    <row r="72" ht="15">
      <c r="A72" t="s">
        <v>63</v>
      </c>
    </row>
    <row r="73" spans="1:3" ht="15">
      <c r="A73" t="s">
        <v>64</v>
      </c>
      <c r="B73" t="s">
        <v>65</v>
      </c>
      <c r="C73" t="s">
        <v>66</v>
      </c>
    </row>
    <row r="74" spans="2:3" ht="15">
      <c r="B74" t="s">
        <v>67</v>
      </c>
      <c r="C74" t="s">
        <v>67</v>
      </c>
    </row>
    <row r="75" spans="1:4" ht="15">
      <c r="A75" s="8">
        <v>0.09</v>
      </c>
      <c r="B75" s="8">
        <f>G50</f>
        <v>308.06842105263155</v>
      </c>
      <c r="C75" s="8">
        <v>157.5827837241323</v>
      </c>
      <c r="D75" s="8"/>
    </row>
    <row r="76" spans="1:4" ht="15">
      <c r="A76" s="8">
        <v>0</v>
      </c>
      <c r="B76" s="8">
        <v>191.78571428571428</v>
      </c>
      <c r="C76" s="8">
        <v>123.74006189618791</v>
      </c>
      <c r="D76" s="14"/>
    </row>
    <row r="77" spans="1:4" ht="15">
      <c r="A77" s="8">
        <v>0.025</v>
      </c>
      <c r="B77" s="8">
        <v>215.85294117647058</v>
      </c>
      <c r="C77" s="8">
        <v>130.74454680611103</v>
      </c>
      <c r="D77" s="14"/>
    </row>
    <row r="78" spans="1:4" ht="15">
      <c r="A78" s="8">
        <v>0.05</v>
      </c>
      <c r="B78" s="8">
        <v>245.15217391304347</v>
      </c>
      <c r="C78" s="8">
        <v>139.271745826887</v>
      </c>
      <c r="D78" s="14"/>
    </row>
    <row r="79" spans="1:4" ht="14.25">
      <c r="A79" s="8">
        <v>0.075</v>
      </c>
      <c r="B79" s="8">
        <v>281.5975609756097</v>
      </c>
      <c r="C79" s="8">
        <v>149.87874948687667</v>
      </c>
      <c r="D79" s="14"/>
    </row>
    <row r="80" spans="1:4" ht="14.25">
      <c r="A80" s="8">
        <v>0.1</v>
      </c>
      <c r="B80" s="8">
        <v>328.1666666666667</v>
      </c>
      <c r="C80" s="8">
        <v>163.432143052419</v>
      </c>
      <c r="D80" s="14"/>
    </row>
    <row r="81" spans="1:4" ht="14.25">
      <c r="A81" s="8">
        <v>0.125</v>
      </c>
      <c r="B81" s="8">
        <v>389.75806451612897</v>
      </c>
      <c r="C81" s="8">
        <v>181.35759905845882</v>
      </c>
      <c r="D81" s="14"/>
    </row>
    <row r="82" spans="1:4" ht="14.25">
      <c r="A82" s="8">
        <v>0.15</v>
      </c>
      <c r="B82" s="8">
        <v>475.0384615384614</v>
      </c>
      <c r="C82" s="8">
        <v>206.17746122066785</v>
      </c>
      <c r="D82" s="14"/>
    </row>
    <row r="83" spans="1:4" ht="14.25">
      <c r="A83" s="8">
        <v>0.175</v>
      </c>
      <c r="B83" s="8">
        <v>600.9285714285712</v>
      </c>
      <c r="C83" s="8">
        <v>242.81630536488112</v>
      </c>
      <c r="D83" s="14"/>
    </row>
    <row r="84" spans="1:4" ht="14.25">
      <c r="A84" s="8">
        <v>0.2</v>
      </c>
      <c r="B84" s="8">
        <v>805.4999999999998</v>
      </c>
      <c r="C84" s="8">
        <v>302.3544270992278</v>
      </c>
      <c r="D84" s="14"/>
    </row>
    <row r="86" spans="1:7" ht="14.25">
      <c r="A86" t="s">
        <v>12</v>
      </c>
      <c r="B86" t="s">
        <v>12</v>
      </c>
      <c r="C86" t="s">
        <v>12</v>
      </c>
      <c r="D86" t="s">
        <v>12</v>
      </c>
      <c r="E86" t="s">
        <v>12</v>
      </c>
      <c r="F86" t="s">
        <v>12</v>
      </c>
      <c r="G86" t="s">
        <v>12</v>
      </c>
    </row>
    <row r="87" ht="14.25">
      <c r="G87" t="s">
        <v>68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vrgrant</dc:creator>
  <cp:keywords/>
  <dc:description/>
  <cp:lastModifiedBy>vrgrant</cp:lastModifiedBy>
  <dcterms:created xsi:type="dcterms:W3CDTF">2010-01-11T20:40:29Z</dcterms:created>
  <dcterms:modified xsi:type="dcterms:W3CDTF">2010-01-11T20:42:24Z</dcterms:modified>
  <cp:category/>
  <cp:version/>
  <cp:contentType/>
  <cp:contentStatus/>
</cp:coreProperties>
</file>