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Retained Earnings" sheetId="2" r:id="rId2"/>
    <sheet name="Balance Sheet" sheetId="3" r:id="rId3"/>
    <sheet name="WorkSheet" sheetId="4" r:id="rId4"/>
    <sheet name="Income Statement" sheetId="5" r:id="rId5"/>
    <sheet name="Closing Entries" sheetId="6" r:id="rId6"/>
  </sheets>
  <definedNames/>
  <calcPr fullCalcOnLoad="1"/>
</workbook>
</file>

<file path=xl/sharedStrings.xml><?xml version="1.0" encoding="utf-8"?>
<sst xmlns="http://schemas.openxmlformats.org/spreadsheetml/2006/main" count="206" uniqueCount="176">
  <si>
    <t>Sales Discounts</t>
  </si>
  <si>
    <t>Account Receivable</t>
  </si>
  <si>
    <t>Sales</t>
  </si>
  <si>
    <t>General Journal</t>
  </si>
  <si>
    <t>WORK SHEET</t>
  </si>
  <si>
    <t>TRIAL BALANCE</t>
  </si>
  <si>
    <t>ADJUSTMENTS</t>
  </si>
  <si>
    <t>AJD.TRIAL BALANCE</t>
  </si>
  <si>
    <t>INCOME STATEMENT</t>
  </si>
  <si>
    <t>BALANCE SHEET</t>
  </si>
  <si>
    <t>DR</t>
  </si>
  <si>
    <t>CR</t>
  </si>
  <si>
    <t>Cash</t>
  </si>
  <si>
    <t>Accounts Payable</t>
  </si>
  <si>
    <t>Advertising Expense</t>
  </si>
  <si>
    <t>Utilities Expense</t>
  </si>
  <si>
    <t>Sales Salaries</t>
  </si>
  <si>
    <t>Rent Expense</t>
  </si>
  <si>
    <t>Supplies on Hand</t>
  </si>
  <si>
    <t>Prepaid Insurance</t>
  </si>
  <si>
    <t>Retained Earnings</t>
  </si>
  <si>
    <t>Purchases</t>
  </si>
  <si>
    <t>Allowance for Doubtful Accts.</t>
  </si>
  <si>
    <t>Inventory-April1, 19x1</t>
  </si>
  <si>
    <t>Equipment</t>
  </si>
  <si>
    <t>Accum. Dep.-Equipment</t>
  </si>
  <si>
    <t>Taxes Payable</t>
  </si>
  <si>
    <t>Capital Stock</t>
  </si>
  <si>
    <t>Dividends</t>
  </si>
  <si>
    <t>Sales Returns &amp; Allowances</t>
  </si>
  <si>
    <t>Purchases Returns &amp; Allowances</t>
  </si>
  <si>
    <t>Purchases Discounts</t>
  </si>
  <si>
    <t>Transportaion - In</t>
  </si>
  <si>
    <t>Maintenance Expense</t>
  </si>
  <si>
    <t>Manville Corporation</t>
  </si>
  <si>
    <t>March 31,  19X2</t>
  </si>
  <si>
    <t>Mar</t>
  </si>
  <si>
    <t>Merchandise Inventory</t>
  </si>
  <si>
    <t>b.Uncollectible Account</t>
  </si>
  <si>
    <t xml:space="preserve">d. Supplies Expense </t>
  </si>
  <si>
    <t>d.350</t>
  </si>
  <si>
    <t>c.240</t>
  </si>
  <si>
    <t>c.Insurance Expense</t>
  </si>
  <si>
    <t>f..200</t>
  </si>
  <si>
    <t>f.200</t>
  </si>
  <si>
    <t>e.Depri. Euipment</t>
  </si>
  <si>
    <t>b. 600</t>
  </si>
  <si>
    <t>b.600</t>
  </si>
  <si>
    <t>TOTAL</t>
  </si>
  <si>
    <t>e. 1000</t>
  </si>
  <si>
    <t>e.1000</t>
  </si>
  <si>
    <t>Statement Of Retained Earnings</t>
  </si>
  <si>
    <t>For the Year Ended March 31, 19X2</t>
  </si>
  <si>
    <t>MANVILLE CORPORATION</t>
  </si>
  <si>
    <t>Retained Earnings April 1, 19X1</t>
  </si>
  <si>
    <t>Add: Net Income</t>
  </si>
  <si>
    <t xml:space="preserve">   Total</t>
  </si>
  <si>
    <t>Deduct:</t>
  </si>
  <si>
    <t xml:space="preserve">    Dividends </t>
  </si>
  <si>
    <t>Retained Earnings March 31, 19X2</t>
  </si>
  <si>
    <t>net income</t>
  </si>
  <si>
    <t>Gross Sales</t>
  </si>
  <si>
    <t xml:space="preserve">   Less: Sales Returns And Allowances</t>
  </si>
  <si>
    <t xml:space="preserve">             Sales Discounts</t>
  </si>
  <si>
    <t>Net Sales</t>
  </si>
  <si>
    <t>Cost of Goods Sold:</t>
  </si>
  <si>
    <t xml:space="preserve">   Inventory, April 01, 19X1</t>
  </si>
  <si>
    <t xml:space="preserve">   Purchases</t>
  </si>
  <si>
    <t>Add:  Transportation-in</t>
  </si>
  <si>
    <t xml:space="preserve">         Total</t>
  </si>
  <si>
    <t xml:space="preserve">Less: Purchases Returns And </t>
  </si>
  <si>
    <t xml:space="preserve">         Allowances</t>
  </si>
  <si>
    <t xml:space="preserve">         Purchases Discounts</t>
  </si>
  <si>
    <t>Net Cost Of Purchases</t>
  </si>
  <si>
    <t xml:space="preserve">    Cost of Goods Available for Sale</t>
  </si>
  <si>
    <t xml:space="preserve">     Less: Inventory March 31, 19X2</t>
  </si>
  <si>
    <t xml:space="preserve">    Cost of goods Sold</t>
  </si>
  <si>
    <t>Gross Profit Margin on Sales</t>
  </si>
  <si>
    <t>Operating Expenses:</t>
  </si>
  <si>
    <t xml:space="preserve">  Utilities Expense</t>
  </si>
  <si>
    <t xml:space="preserve">  Maintenance Expense</t>
  </si>
  <si>
    <t xml:space="preserve">  Advertising Expense</t>
  </si>
  <si>
    <t xml:space="preserve">  Rent Expense</t>
  </si>
  <si>
    <t xml:space="preserve">  Sales Salaries</t>
  </si>
  <si>
    <t xml:space="preserve">  Uncollectible Account</t>
  </si>
  <si>
    <t xml:space="preserve">  Insurance Expense</t>
  </si>
  <si>
    <t xml:space="preserve"> Supplies Expense </t>
  </si>
  <si>
    <t xml:space="preserve"> Depri. Euipment</t>
  </si>
  <si>
    <t>Net Income</t>
  </si>
  <si>
    <t>Income Statement</t>
  </si>
  <si>
    <t>Balance Sheet</t>
  </si>
  <si>
    <t>Current Assets:</t>
  </si>
  <si>
    <t xml:space="preserve">   Cash </t>
  </si>
  <si>
    <t xml:space="preserve">        Total Current Assets</t>
  </si>
  <si>
    <t xml:space="preserve">  Accounts Receivable</t>
  </si>
  <si>
    <t xml:space="preserve">  Less:Allowance for Doubtful Accounts</t>
  </si>
  <si>
    <t xml:space="preserve">  Inventory</t>
  </si>
  <si>
    <t xml:space="preserve"> Prepaid Insurance</t>
  </si>
  <si>
    <t xml:space="preserve"> Supplies on Hand</t>
  </si>
  <si>
    <t>Property, Plant and Equipment:</t>
  </si>
  <si>
    <t xml:space="preserve">  Equipment</t>
  </si>
  <si>
    <t xml:space="preserve">  Accum. Dep.-Equipment</t>
  </si>
  <si>
    <t xml:space="preserve">        Total Property, Plant, and Equipment </t>
  </si>
  <si>
    <t>Total Assets</t>
  </si>
  <si>
    <t>Liabilities and Owner's Equity</t>
  </si>
  <si>
    <t>Current Liabilities:</t>
  </si>
  <si>
    <t xml:space="preserve">      Total current liabilities</t>
  </si>
  <si>
    <t xml:space="preserve">  Account payable</t>
  </si>
  <si>
    <t xml:space="preserve">  Wages payable</t>
  </si>
  <si>
    <t xml:space="preserve">  Taxes payable</t>
  </si>
  <si>
    <t>Stockholders's Equity:</t>
  </si>
  <si>
    <t xml:space="preserve">   Capital Stock</t>
  </si>
  <si>
    <t>Total Liabilities and Owner's Equity</t>
  </si>
  <si>
    <t>f.Sales Salaries Payable</t>
  </si>
  <si>
    <t xml:space="preserve">   Total Operating Expense</t>
  </si>
  <si>
    <t>19X2   March</t>
  </si>
  <si>
    <t>Purchase Discount</t>
  </si>
  <si>
    <t>Purchase Returns</t>
  </si>
  <si>
    <t>Inventory---March 31, 19X2</t>
  </si>
  <si>
    <t xml:space="preserve"> </t>
  </si>
  <si>
    <t>Income Summary</t>
  </si>
  <si>
    <t>Inventory---Apr, 19X1</t>
  </si>
  <si>
    <t>Sales Returns</t>
  </si>
  <si>
    <t>Purchase</t>
  </si>
  <si>
    <t>Insurance Expense</t>
  </si>
  <si>
    <t>Bad Debts Expense</t>
  </si>
  <si>
    <t>Depriciation --- Equipment</t>
  </si>
  <si>
    <t>Office Supplies</t>
  </si>
  <si>
    <t>Sales Discount</t>
  </si>
  <si>
    <t>Transportation-In</t>
  </si>
  <si>
    <t xml:space="preserve">   To record the ending merchandise inventory and close all </t>
  </si>
  <si>
    <t>temporary accounts having credit balances.</t>
  </si>
  <si>
    <t xml:space="preserve">   To remove the beginning merchandise inventory and close all </t>
  </si>
  <si>
    <t>temporary accounts having debit balances.</t>
  </si>
  <si>
    <t>net income to the Retained Earnings account</t>
  </si>
  <si>
    <t xml:space="preserve">  To close the Income Summary account and transfer the </t>
  </si>
  <si>
    <t>Base your answer to Problem 1 on the following information.</t>
  </si>
  <si>
    <t>1. The list of accounts below and the unadjusted balances of these accounts were taken</t>
  </si>
  <si>
    <t>from the ledger of the Manville Corporation at the end of their accounting period,</t>
  </si>
  <si>
    <t>March 31, 20X2:</t>
  </si>
  <si>
    <t>Cash                                                                                            $ 3,995</t>
  </si>
  <si>
    <t>Accounts Receivable                                                                       13,240</t>
  </si>
  <si>
    <t>Allowance for Doubtful Accounts                                                           120</t>
  </si>
  <si>
    <t>Inventory—April 1, 20X1                                                                 22,800</t>
  </si>
  <si>
    <t>Prepaid Insurance                                                                               360</t>
  </si>
  <si>
    <t>Supplies on Hand                                                                                520</t>
  </si>
  <si>
    <t>Equipment                                                                                     15,000</t>
  </si>
  <si>
    <t>Accumulated Depreciation—Equipment                                              4,500</t>
  </si>
  <si>
    <t>Accounts Payable                                                                           11,870</t>
  </si>
  <si>
    <t>Taxes Payable                                                                                    390</t>
  </si>
  <si>
    <t>Capital Stock                                                                                 25,000</t>
  </si>
  <si>
    <t>Retained Earnings                                                                          11,920</t>
  </si>
  <si>
    <t>Dividends                                                                                       9,000</t>
  </si>
  <si>
    <t>Sales                                                                                            89,490</t>
  </si>
  <si>
    <t>Sales Returns and Allowances                                                             920</t>
  </si>
  <si>
    <t>Sales Discounts                                                                              1,330</t>
  </si>
  <si>
    <t>Purchases                                                                                    56,320</t>
  </si>
  <si>
    <t>Purchase Returns and Allowances                                                       490</t>
  </si>
  <si>
    <t>Purchase Discounts                                                                        1,125</t>
  </si>
  <si>
    <t>Transportation-In                                                                             880</t>
  </si>
  <si>
    <t>Sales Salaries                                                                              11,800</t>
  </si>
  <si>
    <t>Rent Expense                                                                                3,600</t>
  </si>
  <si>
    <t>Advertising Expense                                                                       2,700</t>
  </si>
  <si>
    <t>Utilities Expense                                                                            1,880</t>
  </si>
  <si>
    <t>Maintenance Expense                                                                       560</t>
  </si>
  <si>
    <t>Additional data:</t>
  </si>
  <si>
    <t>a. Merchandise inventory at March 31, 20X2, was $23,300.</t>
  </si>
  <si>
    <t>b. The Allowance for Doubtful Accounts should be increased by $600.</t>
  </si>
  <si>
    <t>c. Prepaid insurance represents a three-year policy purchased April 1, 20X1.</t>
  </si>
  <si>
    <t>d. Supplies on hand were estimated to be $170 on March 31, 20X2.</t>
  </si>
  <si>
    <t>e. The cost of the equipment is being depreciated over a 15-year estimated life using</t>
  </si>
  <si>
    <t>the straight-line method. Salvage value should be ignored.</t>
  </si>
  <si>
    <t>f. Unpaid sales salaries on March 31, 20X2, amounted to $200.</t>
  </si>
  <si>
    <t>REQUIRED: 1. Prepare a work sheet. (Adjusted trial balance columns may be omitted.)</t>
  </si>
  <si>
    <t>2. Prepare an income statement. 3. Prepare a statement of retained earnings. 4. Prepare a</t>
  </si>
  <si>
    <t>balance sheet. 5. Prepare the closing entries.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</si>
</sst>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[Red]&quot;$&quot;#,##0"/>
    <numFmt numFmtId="173" formatCode="#,##0;[Red]#,##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8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sz val="10"/>
      <color indexed="8"/>
      <name val="Verdana,Bold"/>
      <family val="0"/>
    </font>
    <font>
      <sz val="10"/>
      <color indexed="8"/>
      <name val="Verdana"/>
      <family val="2"/>
    </font>
    <font>
      <b/>
      <sz val="9"/>
      <color indexed="8"/>
      <name val="Verdana,Bold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" xfId="0" applyBorder="1" applyAlignment="1">
      <alignment/>
    </xf>
    <xf numFmtId="0" fontId="3" fillId="0" borderId="22" xfId="0" applyFont="1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13" xfId="0" applyNumberFormat="1" applyFill="1" applyBorder="1" applyAlignment="1">
      <alignment/>
    </xf>
    <xf numFmtId="169" fontId="0" fillId="0" borderId="0" xfId="0" applyNumberFormat="1" applyAlignment="1">
      <alignment/>
    </xf>
    <xf numFmtId="169" fontId="0" fillId="2" borderId="13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173" fontId="0" fillId="0" borderId="13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Font="1" applyBorder="1" applyAlignment="1">
      <alignment/>
    </xf>
    <xf numFmtId="173" fontId="0" fillId="0" borderId="4" xfId="0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2" borderId="25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73" fontId="0" fillId="0" borderId="4" xfId="0" applyNumberFormat="1" applyBorder="1" applyAlignment="1">
      <alignment/>
    </xf>
    <xf numFmtId="173" fontId="0" fillId="2" borderId="1" xfId="0" applyNumberFormat="1" applyFill="1" applyBorder="1" applyAlignment="1">
      <alignment/>
    </xf>
    <xf numFmtId="173" fontId="0" fillId="2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73" fontId="0" fillId="0" borderId="2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3" fontId="0" fillId="0" borderId="2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2" xfId="0" applyNumberFormat="1" applyFill="1" applyBorder="1" applyAlignment="1">
      <alignment/>
    </xf>
    <xf numFmtId="169" fontId="0" fillId="0" borderId="2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Border="1" applyAlignment="1">
      <alignment/>
    </xf>
    <xf numFmtId="168" fontId="0" fillId="0" borderId="2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ont="1" applyFill="1" applyBorder="1" applyAlignment="1">
      <alignment/>
    </xf>
    <xf numFmtId="168" fontId="0" fillId="0" borderId="1" xfId="0" applyNumberFormat="1" applyBorder="1" applyAlignment="1">
      <alignment/>
    </xf>
    <xf numFmtId="173" fontId="0" fillId="0" borderId="0" xfId="0" applyNumberFormat="1" applyFill="1" applyAlignment="1">
      <alignment/>
    </xf>
    <xf numFmtId="17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Continuous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17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73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73" fontId="0" fillId="0" borderId="32" xfId="0" applyNumberFormat="1" applyBorder="1" applyAlignment="1">
      <alignment/>
    </xf>
    <xf numFmtId="17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173" fontId="0" fillId="0" borderId="31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173" fontId="0" fillId="0" borderId="35" xfId="0" applyNumberFormat="1" applyBorder="1" applyAlignment="1">
      <alignment/>
    </xf>
    <xf numFmtId="173" fontId="0" fillId="0" borderId="2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centerContinuous"/>
    </xf>
    <xf numFmtId="0" fontId="0" fillId="0" borderId="2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workbookViewId="0" topLeftCell="A1">
      <selection activeCell="A5" sqref="A5"/>
    </sheetView>
  </sheetViews>
  <sheetFormatPr defaultColWidth="9.140625" defaultRowHeight="12.75"/>
  <sheetData>
    <row r="1" ht="12.75">
      <c r="A1" s="113" t="s">
        <v>136</v>
      </c>
    </row>
    <row r="2" ht="12.75">
      <c r="A2" s="113"/>
    </row>
    <row r="3" ht="12.75">
      <c r="A3" s="114" t="s">
        <v>137</v>
      </c>
    </row>
    <row r="4" ht="12.75">
      <c r="A4" s="114" t="s">
        <v>138</v>
      </c>
    </row>
    <row r="5" ht="12.75">
      <c r="A5" s="114" t="s">
        <v>139</v>
      </c>
    </row>
    <row r="6" ht="12.75">
      <c r="A6" s="114"/>
    </row>
    <row r="7" ht="12.75">
      <c r="A7" s="114" t="s">
        <v>140</v>
      </c>
    </row>
    <row r="8" ht="12.75">
      <c r="A8" s="114" t="s">
        <v>141</v>
      </c>
    </row>
    <row r="9" ht="12.75">
      <c r="A9" s="114" t="s">
        <v>142</v>
      </c>
    </row>
    <row r="10" ht="12.75">
      <c r="A10" s="114" t="s">
        <v>143</v>
      </c>
    </row>
    <row r="11" ht="12.75">
      <c r="A11" s="114" t="s">
        <v>144</v>
      </c>
    </row>
    <row r="12" ht="12.75">
      <c r="A12" s="114" t="s">
        <v>145</v>
      </c>
    </row>
    <row r="13" ht="12.75">
      <c r="A13" s="114" t="s">
        <v>146</v>
      </c>
    </row>
    <row r="14" ht="12.75">
      <c r="A14" s="114" t="s">
        <v>147</v>
      </c>
    </row>
    <row r="15" ht="12.75">
      <c r="A15" s="114" t="s">
        <v>148</v>
      </c>
    </row>
    <row r="16" ht="12.75">
      <c r="A16" s="114" t="s">
        <v>149</v>
      </c>
    </row>
    <row r="17" ht="12.75">
      <c r="A17" s="114" t="s">
        <v>150</v>
      </c>
    </row>
    <row r="18" ht="12.75">
      <c r="A18" s="114" t="s">
        <v>151</v>
      </c>
    </row>
    <row r="19" ht="12.75">
      <c r="A19" s="114" t="s">
        <v>152</v>
      </c>
    </row>
    <row r="20" ht="12.75">
      <c r="A20" s="114" t="s">
        <v>153</v>
      </c>
    </row>
    <row r="21" ht="12.75">
      <c r="A21" s="114" t="s">
        <v>154</v>
      </c>
    </row>
    <row r="22" ht="12.75">
      <c r="A22" s="114" t="s">
        <v>155</v>
      </c>
    </row>
    <row r="23" ht="12.75">
      <c r="A23" s="114" t="s">
        <v>156</v>
      </c>
    </row>
    <row r="24" ht="12.75">
      <c r="A24" s="114" t="s">
        <v>157</v>
      </c>
    </row>
    <row r="25" ht="12.75">
      <c r="A25" s="114" t="s">
        <v>158</v>
      </c>
    </row>
    <row r="26" ht="12.75">
      <c r="A26" s="114" t="s">
        <v>159</v>
      </c>
    </row>
    <row r="27" ht="12.75">
      <c r="A27" s="114" t="s">
        <v>160</v>
      </c>
    </row>
    <row r="28" ht="12.75">
      <c r="A28" s="114" t="s">
        <v>161</v>
      </c>
    </row>
    <row r="29" ht="12.75">
      <c r="A29" s="114" t="s">
        <v>162</v>
      </c>
    </row>
    <row r="30" ht="12.75">
      <c r="A30" s="114" t="s">
        <v>163</v>
      </c>
    </row>
    <row r="31" ht="12.75">
      <c r="A31" s="114" t="s">
        <v>164</v>
      </c>
    </row>
    <row r="32" ht="12.75">
      <c r="A32" s="114"/>
    </row>
    <row r="33" ht="12.75">
      <c r="A33" s="115" t="s">
        <v>165</v>
      </c>
    </row>
    <row r="34" ht="12.75">
      <c r="A34" s="114" t="s">
        <v>166</v>
      </c>
    </row>
    <row r="35" ht="12.75">
      <c r="A35" s="114" t="s">
        <v>167</v>
      </c>
    </row>
    <row r="36" ht="12.75">
      <c r="A36" s="114" t="s">
        <v>168</v>
      </c>
    </row>
    <row r="37" ht="12.75">
      <c r="A37" s="114" t="s">
        <v>169</v>
      </c>
    </row>
    <row r="38" ht="12.75">
      <c r="A38" s="114" t="s">
        <v>170</v>
      </c>
    </row>
    <row r="39" ht="12.75">
      <c r="A39" s="114" t="s">
        <v>171</v>
      </c>
    </row>
    <row r="40" ht="12.75">
      <c r="A40" s="114" t="s">
        <v>172</v>
      </c>
    </row>
    <row r="41" ht="12.75">
      <c r="A41" s="114"/>
    </row>
    <row r="42" ht="12.75">
      <c r="A42" s="114"/>
    </row>
    <row r="43" ht="12.75">
      <c r="A43" s="115" t="s">
        <v>173</v>
      </c>
    </row>
    <row r="44" ht="12.75">
      <c r="A44" s="115" t="s">
        <v>174</v>
      </c>
    </row>
    <row r="45" ht="12.75">
      <c r="A45" s="115" t="s">
        <v>175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2" sqref="A2"/>
    </sheetView>
  </sheetViews>
  <sheetFormatPr defaultColWidth="9.140625" defaultRowHeight="12.75"/>
  <sheetData>
    <row r="1" ht="12" customHeight="1"/>
    <row r="2" spans="1:8" ht="12.75">
      <c r="A2" s="11" t="s">
        <v>53</v>
      </c>
      <c r="B2" s="11"/>
      <c r="C2" s="11"/>
      <c r="D2" s="11"/>
      <c r="E2" s="11"/>
      <c r="F2" s="11"/>
      <c r="G2" s="11"/>
      <c r="H2" s="11"/>
    </row>
    <row r="3" spans="1:8" ht="12.75">
      <c r="A3" s="11" t="s">
        <v>51</v>
      </c>
      <c r="B3" s="11"/>
      <c r="C3" s="11"/>
      <c r="D3" s="11"/>
      <c r="E3" s="11"/>
      <c r="F3" s="11"/>
      <c r="G3" s="11"/>
      <c r="H3" s="11"/>
    </row>
    <row r="4" spans="1:8" ht="12.75">
      <c r="A4" s="11" t="s">
        <v>52</v>
      </c>
      <c r="B4" s="11"/>
      <c r="C4" s="11"/>
      <c r="D4" s="11"/>
      <c r="E4" s="11"/>
      <c r="F4" s="11"/>
      <c r="G4" s="11"/>
      <c r="H4" s="11"/>
    </row>
    <row r="5" spans="1:8" ht="12.75">
      <c r="A5" s="11"/>
      <c r="B5" s="11"/>
      <c r="C5" s="11"/>
      <c r="D5" s="11"/>
      <c r="E5" s="11"/>
      <c r="F5" s="11"/>
      <c r="G5" s="11"/>
      <c r="H5" s="11"/>
    </row>
    <row r="7" spans="1:8" ht="12.75">
      <c r="A7" t="s">
        <v>54</v>
      </c>
      <c r="H7" s="66">
        <v>11920</v>
      </c>
    </row>
    <row r="8" spans="2:8" ht="12.75">
      <c r="B8" t="s">
        <v>55</v>
      </c>
      <c r="H8" s="68">
        <f>21145-9000</f>
        <v>12145</v>
      </c>
    </row>
    <row r="9" spans="2:8" ht="12.75">
      <c r="B9" t="s">
        <v>56</v>
      </c>
      <c r="H9" s="66">
        <f>SUM(H7:H8)</f>
        <v>24065</v>
      </c>
    </row>
    <row r="11" ht="12.75">
      <c r="B11" t="s">
        <v>57</v>
      </c>
    </row>
    <row r="12" spans="2:8" ht="12.75">
      <c r="B12" t="s">
        <v>58</v>
      </c>
      <c r="F12" s="2">
        <v>9000</v>
      </c>
      <c r="H12">
        <v>9000</v>
      </c>
    </row>
    <row r="14" spans="1:8" ht="13.5" thickBot="1">
      <c r="A14" t="s">
        <v>59</v>
      </c>
      <c r="H14" s="67">
        <f>SUM(+H9-H12)</f>
        <v>15065</v>
      </c>
    </row>
    <row r="15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8"/>
  <sheetViews>
    <sheetView workbookViewId="0" topLeftCell="A1">
      <selection activeCell="F9" sqref="F9:H33"/>
    </sheetView>
  </sheetViews>
  <sheetFormatPr defaultColWidth="9.140625" defaultRowHeight="12.75"/>
  <cols>
    <col min="5" max="5" width="3.28125" style="0" customWidth="1"/>
    <col min="7" max="7" width="3.00390625" style="0" customWidth="1"/>
    <col min="9" max="9" width="2.8515625" style="0" customWidth="1"/>
  </cols>
  <sheetData>
    <row r="2" spans="1:11" ht="12.75">
      <c r="A2" s="11" t="s">
        <v>53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 t="s">
        <v>90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 t="s">
        <v>52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7" spans="13:14" ht="12.75">
      <c r="M7" s="5"/>
      <c r="N7" s="5"/>
    </row>
    <row r="8" spans="1:14" ht="12.75">
      <c r="A8" t="s">
        <v>91</v>
      </c>
      <c r="M8" s="87"/>
      <c r="N8" s="87"/>
    </row>
    <row r="9" spans="1:15" ht="12.75">
      <c r="A9" t="s">
        <v>92</v>
      </c>
      <c r="F9" s="86"/>
      <c r="G9" s="86"/>
      <c r="H9" s="77">
        <v>3995</v>
      </c>
      <c r="M9" s="87"/>
      <c r="N9" s="87"/>
      <c r="O9" s="86"/>
    </row>
    <row r="10" spans="1:15" ht="12.75">
      <c r="A10" t="s">
        <v>94</v>
      </c>
      <c r="F10" s="77">
        <v>13240</v>
      </c>
      <c r="G10" s="86"/>
      <c r="H10" s="60"/>
      <c r="M10" s="87"/>
      <c r="N10" s="87"/>
      <c r="O10" s="86"/>
    </row>
    <row r="11" spans="1:15" ht="12.75">
      <c r="A11" t="s">
        <v>95</v>
      </c>
      <c r="F11" s="109">
        <f>600+120</f>
        <v>720</v>
      </c>
      <c r="G11" s="86"/>
      <c r="H11" s="60">
        <f>SUM(+F10-F11)</f>
        <v>12520</v>
      </c>
      <c r="M11" s="87"/>
      <c r="N11" s="87"/>
      <c r="O11" s="86"/>
    </row>
    <row r="12" spans="1:15" ht="12.75">
      <c r="A12" t="s">
        <v>96</v>
      </c>
      <c r="F12" s="86"/>
      <c r="G12" s="86"/>
      <c r="H12" s="60">
        <v>23300</v>
      </c>
      <c r="M12" s="87"/>
      <c r="N12" s="87"/>
      <c r="O12" s="86"/>
    </row>
    <row r="13" spans="1:15" ht="12.75">
      <c r="A13" t="s">
        <v>98</v>
      </c>
      <c r="F13" s="86"/>
      <c r="G13" s="86"/>
      <c r="H13" s="60">
        <f>520-350</f>
        <v>170</v>
      </c>
      <c r="M13" s="87"/>
      <c r="N13" s="87"/>
      <c r="O13" s="86"/>
    </row>
    <row r="14" spans="1:15" ht="12.75">
      <c r="A14" t="s">
        <v>97</v>
      </c>
      <c r="F14" s="86"/>
      <c r="G14" s="86"/>
      <c r="H14" s="109">
        <f>360-240</f>
        <v>120</v>
      </c>
      <c r="M14" s="87"/>
      <c r="N14" s="87"/>
      <c r="O14" s="86"/>
    </row>
    <row r="15" spans="1:15" ht="12.75">
      <c r="A15" t="s">
        <v>93</v>
      </c>
      <c r="F15" s="86"/>
      <c r="G15" s="86"/>
      <c r="H15" s="89"/>
      <c r="J15" s="79">
        <f>SUM(H9:H14)</f>
        <v>40105</v>
      </c>
      <c r="M15" s="87"/>
      <c r="N15" s="87"/>
      <c r="O15" s="86"/>
    </row>
    <row r="16" spans="6:15" ht="12.75">
      <c r="F16" s="86"/>
      <c r="G16" s="86"/>
      <c r="H16" s="86"/>
      <c r="M16" s="87"/>
      <c r="N16" s="87"/>
      <c r="O16" s="86"/>
    </row>
    <row r="17" spans="1:15" ht="12.75">
      <c r="A17" t="s">
        <v>99</v>
      </c>
      <c r="F17" s="86"/>
      <c r="G17" s="86"/>
      <c r="H17" s="86"/>
      <c r="M17" s="87"/>
      <c r="N17" s="87"/>
      <c r="O17" s="86"/>
    </row>
    <row r="18" spans="1:15" ht="12.75">
      <c r="A18" s="16" t="s">
        <v>100</v>
      </c>
      <c r="F18" s="77">
        <v>15000</v>
      </c>
      <c r="G18" s="86"/>
      <c r="H18" s="86"/>
      <c r="M18" s="87"/>
      <c r="N18" s="87"/>
      <c r="O18" s="86"/>
    </row>
    <row r="19" spans="1:15" ht="12.75">
      <c r="A19" s="16" t="s">
        <v>101</v>
      </c>
      <c r="F19" s="109">
        <f>4500+1000</f>
        <v>5500</v>
      </c>
      <c r="G19" s="86"/>
      <c r="H19" s="110">
        <f>SUM(+F18-F19)</f>
        <v>9500</v>
      </c>
      <c r="M19" s="87"/>
      <c r="N19" s="87"/>
      <c r="O19" s="86"/>
    </row>
    <row r="20" spans="1:15" ht="12.75">
      <c r="A20" s="16" t="s">
        <v>102</v>
      </c>
      <c r="F20" s="86"/>
      <c r="G20" s="86"/>
      <c r="H20" s="86"/>
      <c r="J20" s="78">
        <f>SUM(+H19-H20)</f>
        <v>9500</v>
      </c>
      <c r="M20" s="87"/>
      <c r="N20" s="87"/>
      <c r="O20" s="86"/>
    </row>
    <row r="21" spans="1:15" ht="13.5" thickBot="1">
      <c r="A21" s="16" t="s">
        <v>103</v>
      </c>
      <c r="F21" s="86"/>
      <c r="G21" s="86"/>
      <c r="H21" s="86"/>
      <c r="J21" s="88">
        <f>SUM(J15:J20)</f>
        <v>49605</v>
      </c>
      <c r="M21" s="87"/>
      <c r="N21" s="87"/>
      <c r="O21" s="86"/>
    </row>
    <row r="22" spans="6:15" ht="13.5" thickTop="1">
      <c r="F22" s="86"/>
      <c r="G22" s="86"/>
      <c r="H22" s="86"/>
      <c r="M22" s="87"/>
      <c r="N22" s="87"/>
      <c r="O22" s="86"/>
    </row>
    <row r="23" spans="1:15" ht="14.25">
      <c r="A23" s="83" t="s">
        <v>104</v>
      </c>
      <c r="B23" s="11"/>
      <c r="C23" s="83"/>
      <c r="D23" s="11"/>
      <c r="E23" s="11"/>
      <c r="F23" s="111"/>
      <c r="G23" s="111"/>
      <c r="H23" s="111"/>
      <c r="I23" s="11"/>
      <c r="J23" s="11"/>
      <c r="M23" s="87"/>
      <c r="N23" s="87"/>
      <c r="O23" s="86"/>
    </row>
    <row r="24" spans="1:15" ht="14.25">
      <c r="A24" s="82" t="s">
        <v>105</v>
      </c>
      <c r="B24" s="82"/>
      <c r="C24" s="82"/>
      <c r="F24" s="86"/>
      <c r="G24" s="86"/>
      <c r="H24" s="86"/>
      <c r="M24" s="87"/>
      <c r="N24" s="87"/>
      <c r="O24" s="86"/>
    </row>
    <row r="25" spans="1:15" ht="14.25">
      <c r="A25" s="82" t="s">
        <v>107</v>
      </c>
      <c r="C25" s="82"/>
      <c r="F25" s="86"/>
      <c r="G25" s="86"/>
      <c r="H25" s="60">
        <v>11870</v>
      </c>
      <c r="M25" s="87"/>
      <c r="N25" s="87"/>
      <c r="O25" s="86"/>
    </row>
    <row r="26" spans="1:15" ht="14.25">
      <c r="A26" s="82" t="s">
        <v>108</v>
      </c>
      <c r="C26" s="82"/>
      <c r="F26" s="86"/>
      <c r="G26" s="86"/>
      <c r="H26" s="87">
        <v>200</v>
      </c>
      <c r="M26" s="87"/>
      <c r="N26" s="87"/>
      <c r="O26" s="86"/>
    </row>
    <row r="27" spans="1:15" ht="14.25">
      <c r="A27" s="82" t="s">
        <v>109</v>
      </c>
      <c r="C27" s="82"/>
      <c r="F27" s="86"/>
      <c r="G27" s="86"/>
      <c r="H27" s="112">
        <v>390</v>
      </c>
      <c r="M27" s="87"/>
      <c r="N27" s="87"/>
      <c r="O27" s="86"/>
    </row>
    <row r="28" spans="1:15" ht="14.25">
      <c r="A28" s="82"/>
      <c r="B28" s="81" t="s">
        <v>106</v>
      </c>
      <c r="C28" s="81"/>
      <c r="F28" s="86"/>
      <c r="G28" s="86"/>
      <c r="H28" s="86"/>
      <c r="J28" s="75">
        <f>SUM(H25:H27)</f>
        <v>12460</v>
      </c>
      <c r="M28" s="87"/>
      <c r="N28" s="87"/>
      <c r="O28" s="86"/>
    </row>
    <row r="29" spans="1:15" ht="14.25">
      <c r="A29" s="82"/>
      <c r="B29" s="82"/>
      <c r="C29" s="82"/>
      <c r="F29" s="86"/>
      <c r="G29" s="86"/>
      <c r="H29" s="86"/>
      <c r="J29" s="75"/>
      <c r="M29" s="87"/>
      <c r="N29" s="87"/>
      <c r="O29" s="86"/>
    </row>
    <row r="30" spans="1:15" ht="14.25">
      <c r="A30" s="84" t="s">
        <v>110</v>
      </c>
      <c r="F30" s="86"/>
      <c r="G30" s="86"/>
      <c r="H30" s="86"/>
      <c r="M30" s="87"/>
      <c r="N30" s="87"/>
      <c r="O30" s="86"/>
    </row>
    <row r="31" spans="1:15" ht="12.75">
      <c r="A31" t="s">
        <v>111</v>
      </c>
      <c r="F31" s="86"/>
      <c r="G31" s="86"/>
      <c r="H31" s="73">
        <v>25000</v>
      </c>
      <c r="M31" s="87"/>
      <c r="N31" s="87"/>
      <c r="O31" s="86"/>
    </row>
    <row r="32" spans="6:15" ht="12.75">
      <c r="F32" s="86"/>
      <c r="G32" s="86"/>
      <c r="H32" s="86"/>
      <c r="J32" s="80">
        <f>SUM(H31:H31)</f>
        <v>25000</v>
      </c>
      <c r="M32" s="87"/>
      <c r="N32" s="87"/>
      <c r="O32" s="86"/>
    </row>
    <row r="33" spans="6:15" ht="12.75">
      <c r="F33" s="86"/>
      <c r="G33" s="86"/>
      <c r="H33" s="86"/>
      <c r="J33" s="44">
        <f>SUM(J28:J32)</f>
        <v>37460</v>
      </c>
      <c r="M33" s="87"/>
      <c r="N33" s="87"/>
      <c r="O33" s="86"/>
    </row>
    <row r="34" spans="1:15" ht="13.5" thickBot="1">
      <c r="A34" t="s">
        <v>20</v>
      </c>
      <c r="J34" s="67">
        <v>12145</v>
      </c>
      <c r="M34" s="87"/>
      <c r="N34" s="87"/>
      <c r="O34" s="86"/>
    </row>
    <row r="35" spans="1:15" ht="15.75" thickBot="1" thickTop="1">
      <c r="A35" s="85" t="s">
        <v>112</v>
      </c>
      <c r="J35" s="88">
        <f>SUM(J33:J34)</f>
        <v>49605</v>
      </c>
      <c r="M35" s="87"/>
      <c r="N35" s="87"/>
      <c r="O35" s="86"/>
    </row>
    <row r="36" spans="13:15" ht="13.5" thickTop="1">
      <c r="M36" s="87"/>
      <c r="N36" s="87"/>
      <c r="O36" s="86"/>
    </row>
    <row r="37" spans="13:15" ht="12.75">
      <c r="M37" s="87"/>
      <c r="N37" s="87"/>
      <c r="O37" s="86"/>
    </row>
    <row r="38" spans="13:15" ht="12.75">
      <c r="M38" s="87"/>
      <c r="N38" s="87"/>
      <c r="O38" s="86"/>
    </row>
    <row r="39" spans="13:15" ht="12.75">
      <c r="M39" s="87"/>
      <c r="N39" s="87"/>
      <c r="O39" s="86"/>
    </row>
    <row r="40" spans="13:15" ht="12.75">
      <c r="M40" s="87"/>
      <c r="N40" s="87"/>
      <c r="O40" s="86"/>
    </row>
    <row r="41" spans="13:15" ht="12.75">
      <c r="M41" s="87"/>
      <c r="N41" s="87"/>
      <c r="O41" s="86"/>
    </row>
    <row r="42" spans="13:15" ht="12.75">
      <c r="M42" s="87"/>
      <c r="N42" s="87"/>
      <c r="O42" s="86"/>
    </row>
    <row r="43" spans="13:15" ht="12.75">
      <c r="M43" s="87"/>
      <c r="N43" s="87"/>
      <c r="O43" s="86"/>
    </row>
    <row r="44" spans="13:15" ht="12.75">
      <c r="M44" s="87"/>
      <c r="N44" s="87"/>
      <c r="O44" s="86"/>
    </row>
    <row r="45" spans="13:15" ht="12.75">
      <c r="M45" s="87"/>
      <c r="N45" s="87"/>
      <c r="O45" s="86"/>
    </row>
    <row r="46" spans="13:15" ht="12.75">
      <c r="M46" s="87"/>
      <c r="N46" s="87"/>
      <c r="O46" s="86"/>
    </row>
    <row r="47" spans="13:15" ht="12.75">
      <c r="M47" s="87"/>
      <c r="N47" s="87"/>
      <c r="O47" s="86"/>
    </row>
    <row r="48" spans="13:15" ht="12.75">
      <c r="M48" s="87"/>
      <c r="N48" s="87"/>
      <c r="O48" s="86"/>
    </row>
    <row r="49" spans="13:15" ht="12.75">
      <c r="M49" s="87"/>
      <c r="N49" s="87"/>
      <c r="O49" s="86"/>
    </row>
    <row r="50" spans="13:15" ht="12.75">
      <c r="M50" s="87"/>
      <c r="N50" s="87"/>
      <c r="O50" s="86"/>
    </row>
    <row r="51" spans="13:15" ht="12.75">
      <c r="M51" s="87"/>
      <c r="N51" s="87"/>
      <c r="O51" s="86"/>
    </row>
    <row r="52" spans="13:15" ht="12.75">
      <c r="M52" s="16"/>
      <c r="N52" s="16"/>
      <c r="O52" s="86"/>
    </row>
    <row r="53" spans="13:15" ht="12.75">
      <c r="M53" s="16"/>
      <c r="N53" s="16"/>
      <c r="O53" s="86"/>
    </row>
    <row r="54" spans="13:15" ht="12.75">
      <c r="M54" s="16"/>
      <c r="N54" s="16"/>
      <c r="O54" s="86"/>
    </row>
    <row r="55" spans="13:15" ht="12.75">
      <c r="M55" s="16"/>
      <c r="N55" s="16"/>
      <c r="O55" s="86"/>
    </row>
    <row r="56" spans="13:15" ht="12.75">
      <c r="M56" s="16"/>
      <c r="N56" s="16"/>
      <c r="O56" s="86"/>
    </row>
    <row r="57" spans="13:15" ht="12.75">
      <c r="M57" s="16"/>
      <c r="N57" s="16"/>
      <c r="O57" s="86"/>
    </row>
    <row r="58" spans="13:15" ht="12.75">
      <c r="M58" s="16"/>
      <c r="N58" s="16"/>
      <c r="O58" s="86"/>
    </row>
    <row r="59" spans="13:15" ht="12.75">
      <c r="M59" s="16"/>
      <c r="N59" s="16"/>
      <c r="O59" s="86"/>
    </row>
    <row r="60" spans="13:15" ht="12.75">
      <c r="M60" s="16"/>
      <c r="N60" s="16"/>
      <c r="O60" s="86"/>
    </row>
    <row r="61" spans="13:15" ht="12.75">
      <c r="M61" s="16"/>
      <c r="N61" s="16"/>
      <c r="O61" s="86"/>
    </row>
    <row r="62" spans="13:15" ht="12.75">
      <c r="M62" s="16"/>
      <c r="N62" s="16"/>
      <c r="O62" s="86"/>
    </row>
    <row r="63" spans="13:15" ht="12.75">
      <c r="M63" s="16"/>
      <c r="N63" s="16"/>
      <c r="O63" s="86"/>
    </row>
    <row r="64" spans="13:15" ht="12.75">
      <c r="M64" s="16"/>
      <c r="N64" s="16"/>
      <c r="O64" s="86"/>
    </row>
    <row r="65" spans="13:15" ht="12.75">
      <c r="M65" s="16"/>
      <c r="N65" s="16"/>
      <c r="O65" s="86"/>
    </row>
    <row r="66" spans="13:15" ht="12.75">
      <c r="M66" s="16"/>
      <c r="N66" s="16"/>
      <c r="O66" s="86"/>
    </row>
    <row r="67" spans="13:15" ht="12.75">
      <c r="M67" s="16"/>
      <c r="N67" s="16"/>
      <c r="O67" s="86"/>
    </row>
    <row r="68" spans="13:15" ht="12.75">
      <c r="M68" s="16"/>
      <c r="N68" s="16"/>
      <c r="O68" s="86"/>
    </row>
    <row r="69" spans="13:15" ht="12.75">
      <c r="M69" s="16"/>
      <c r="N69" s="16"/>
      <c r="O69" s="86"/>
    </row>
    <row r="70" spans="13:15" ht="12.75">
      <c r="M70" s="16"/>
      <c r="N70" s="16"/>
      <c r="O70" s="86"/>
    </row>
    <row r="71" spans="13:15" ht="12.75">
      <c r="M71" s="16"/>
      <c r="N71" s="16"/>
      <c r="O71" s="86"/>
    </row>
    <row r="72" spans="13:15" ht="12.75">
      <c r="M72" s="16"/>
      <c r="N72" s="16"/>
      <c r="O72" s="86"/>
    </row>
    <row r="73" spans="13:15" ht="12.75">
      <c r="M73" s="16"/>
      <c r="N73" s="16"/>
      <c r="O73" s="86"/>
    </row>
    <row r="74" spans="13:15" ht="12.75">
      <c r="M74" s="16"/>
      <c r="N74" s="16"/>
      <c r="O74" s="86"/>
    </row>
    <row r="75" spans="13:15" ht="12.75">
      <c r="M75" s="86"/>
      <c r="N75" s="86"/>
      <c r="O75" s="86"/>
    </row>
    <row r="76" spans="13:15" ht="12.75">
      <c r="M76" s="86"/>
      <c r="N76" s="86"/>
      <c r="O76" s="86"/>
    </row>
    <row r="77" spans="13:15" ht="12.75">
      <c r="M77" s="86"/>
      <c r="N77" s="86"/>
      <c r="O77" s="86"/>
    </row>
    <row r="78" spans="13:15" ht="12.75">
      <c r="M78" s="86"/>
      <c r="N78" s="86"/>
      <c r="O78" s="8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29">
      <selection activeCell="C9" sqref="C9:C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28.7109375" style="0" customWidth="1"/>
    <col min="5" max="5" width="10.28125" style="0" customWidth="1"/>
    <col min="9" max="9" width="11.28125" style="0" customWidth="1"/>
    <col min="11" max="13" width="10.421875" style="0" customWidth="1"/>
    <col min="15" max="15" width="9.140625" style="22" customWidth="1"/>
  </cols>
  <sheetData>
    <row r="1" spans="1:15" ht="12.7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1"/>
    </row>
    <row r="2" spans="1:15" ht="12.7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1"/>
    </row>
    <row r="3" spans="1:15" ht="12.75">
      <c r="A3" s="11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1"/>
    </row>
    <row r="4" ht="13.5" thickBot="1"/>
    <row r="5" spans="1:15" ht="19.5" customHeight="1" thickBot="1" thickTop="1">
      <c r="A5" s="23"/>
      <c r="B5" s="24"/>
      <c r="C5" s="25"/>
      <c r="D5" s="26"/>
      <c r="E5" s="27"/>
      <c r="F5" s="26"/>
      <c r="G5" s="26"/>
      <c r="H5" s="26"/>
      <c r="I5" s="26"/>
      <c r="J5" s="26"/>
      <c r="K5" s="26"/>
      <c r="L5" s="26"/>
      <c r="M5" s="26"/>
      <c r="N5" s="26"/>
      <c r="O5" s="28"/>
    </row>
    <row r="6" spans="1:15" ht="19.5" customHeight="1">
      <c r="A6" s="29"/>
      <c r="B6" s="30"/>
      <c r="C6" s="2"/>
      <c r="D6" s="31" t="s">
        <v>5</v>
      </c>
      <c r="E6" s="32"/>
      <c r="F6" s="29" t="s">
        <v>6</v>
      </c>
      <c r="G6" s="2"/>
      <c r="H6" s="29" t="s">
        <v>7</v>
      </c>
      <c r="I6" s="2"/>
      <c r="J6" s="29" t="s">
        <v>8</v>
      </c>
      <c r="K6" s="2"/>
      <c r="L6" s="52" t="s">
        <v>20</v>
      </c>
      <c r="M6" s="2"/>
      <c r="N6" s="29" t="s">
        <v>9</v>
      </c>
      <c r="O6" s="33"/>
    </row>
    <row r="7" spans="1:15" ht="19.5" customHeight="1">
      <c r="A7" s="34"/>
      <c r="B7" s="14"/>
      <c r="C7" s="35"/>
      <c r="D7" s="36" t="s">
        <v>10</v>
      </c>
      <c r="E7" s="35" t="s">
        <v>11</v>
      </c>
      <c r="F7" s="36" t="s">
        <v>10</v>
      </c>
      <c r="G7" s="35" t="s">
        <v>11</v>
      </c>
      <c r="H7" s="36" t="s">
        <v>10</v>
      </c>
      <c r="I7" s="35" t="s">
        <v>11</v>
      </c>
      <c r="J7" s="36" t="s">
        <v>10</v>
      </c>
      <c r="K7" s="53" t="s">
        <v>11</v>
      </c>
      <c r="L7" s="54" t="s">
        <v>10</v>
      </c>
      <c r="M7" s="53" t="s">
        <v>11</v>
      </c>
      <c r="N7" s="36" t="s">
        <v>10</v>
      </c>
      <c r="O7" s="37" t="s">
        <v>11</v>
      </c>
    </row>
    <row r="8" spans="1:15" ht="13.5" thickBot="1">
      <c r="A8" s="38"/>
      <c r="B8" s="3"/>
      <c r="C8" s="1"/>
      <c r="D8" s="39"/>
      <c r="E8" s="1"/>
      <c r="F8" s="39"/>
      <c r="G8" s="1"/>
      <c r="H8" s="39"/>
      <c r="I8" s="1"/>
      <c r="J8" s="39"/>
      <c r="K8" s="38"/>
      <c r="L8" s="39"/>
      <c r="M8" s="1"/>
      <c r="N8" s="39"/>
      <c r="O8" s="40"/>
    </row>
    <row r="9" spans="1:15" ht="13.5" thickTop="1">
      <c r="A9" s="6"/>
      <c r="B9" s="4"/>
      <c r="C9" s="16"/>
      <c r="D9" s="15"/>
      <c r="E9" s="5"/>
      <c r="F9" s="15"/>
      <c r="G9" s="5"/>
      <c r="H9" s="15"/>
      <c r="I9" s="5"/>
      <c r="J9" s="15"/>
      <c r="K9" s="17"/>
      <c r="L9" s="15"/>
      <c r="M9" s="5"/>
      <c r="N9" s="15"/>
      <c r="O9" s="41"/>
    </row>
    <row r="10" spans="1:15" ht="12.75">
      <c r="A10" s="7"/>
      <c r="B10" s="4"/>
      <c r="C10" s="16" t="s">
        <v>12</v>
      </c>
      <c r="D10" s="55">
        <v>3995</v>
      </c>
      <c r="E10" s="5"/>
      <c r="F10" s="15"/>
      <c r="G10" s="5"/>
      <c r="H10" s="55">
        <v>3995</v>
      </c>
      <c r="I10" s="56"/>
      <c r="J10" s="55"/>
      <c r="K10" s="57"/>
      <c r="L10" s="55"/>
      <c r="M10" s="56"/>
      <c r="N10" s="58">
        <v>3995</v>
      </c>
      <c r="O10" s="59"/>
    </row>
    <row r="11" spans="1:15" ht="12.75">
      <c r="A11" s="7"/>
      <c r="B11" s="4"/>
      <c r="C11" s="16" t="s">
        <v>1</v>
      </c>
      <c r="D11" s="43">
        <v>13240</v>
      </c>
      <c r="E11" s="44"/>
      <c r="F11" s="15"/>
      <c r="G11" s="5"/>
      <c r="H11" s="55">
        <v>13240</v>
      </c>
      <c r="I11" s="56"/>
      <c r="J11" s="55"/>
      <c r="K11" s="57"/>
      <c r="L11" s="55"/>
      <c r="M11" s="56"/>
      <c r="N11" s="58">
        <v>13240</v>
      </c>
      <c r="O11" s="59"/>
    </row>
    <row r="12" spans="1:15" ht="12.75">
      <c r="A12" s="7"/>
      <c r="B12" s="4"/>
      <c r="C12" s="16" t="s">
        <v>22</v>
      </c>
      <c r="D12" s="43"/>
      <c r="E12" s="45">
        <v>120</v>
      </c>
      <c r="G12" s="15" t="s">
        <v>46</v>
      </c>
      <c r="H12" s="55"/>
      <c r="I12" s="56">
        <f>600+120</f>
        <v>720</v>
      </c>
      <c r="J12" s="55"/>
      <c r="K12" s="57"/>
      <c r="L12" s="55"/>
      <c r="M12" s="56"/>
      <c r="N12" s="58"/>
      <c r="O12" s="59">
        <v>720</v>
      </c>
    </row>
    <row r="13" spans="1:15" ht="12.75">
      <c r="A13" s="7"/>
      <c r="B13" s="4"/>
      <c r="C13" s="16" t="s">
        <v>23</v>
      </c>
      <c r="D13" s="43">
        <v>22800</v>
      </c>
      <c r="E13" s="44"/>
      <c r="F13" s="15"/>
      <c r="G13" s="5"/>
      <c r="H13" s="55">
        <v>22800</v>
      </c>
      <c r="I13" s="56"/>
      <c r="J13" s="55">
        <v>22800</v>
      </c>
      <c r="K13" s="57"/>
      <c r="L13" s="55"/>
      <c r="M13" s="56"/>
      <c r="N13" s="58"/>
      <c r="O13" s="59"/>
    </row>
    <row r="14" spans="1:15" ht="12.75">
      <c r="A14" s="7"/>
      <c r="B14" s="4"/>
      <c r="C14" s="16" t="s">
        <v>19</v>
      </c>
      <c r="D14" s="43">
        <v>360</v>
      </c>
      <c r="E14" s="44"/>
      <c r="F14" s="15"/>
      <c r="G14" s="15" t="s">
        <v>41</v>
      </c>
      <c r="H14" s="55">
        <f>360-240</f>
        <v>120</v>
      </c>
      <c r="I14" s="56"/>
      <c r="J14" s="55"/>
      <c r="K14" s="57"/>
      <c r="L14" s="55"/>
      <c r="M14" s="56"/>
      <c r="N14" s="58">
        <v>120</v>
      </c>
      <c r="O14" s="59"/>
    </row>
    <row r="15" spans="1:15" ht="12.75">
      <c r="A15" s="7"/>
      <c r="B15" s="4"/>
      <c r="C15" s="16" t="s">
        <v>18</v>
      </c>
      <c r="D15" s="43">
        <v>520</v>
      </c>
      <c r="E15" s="44"/>
      <c r="F15" s="15"/>
      <c r="G15" s="15" t="s">
        <v>40</v>
      </c>
      <c r="H15" s="55">
        <f>520-350</f>
        <v>170</v>
      </c>
      <c r="I15" s="56"/>
      <c r="J15" s="55"/>
      <c r="K15" s="57"/>
      <c r="L15" s="55"/>
      <c r="M15" s="56"/>
      <c r="N15" s="58">
        <v>170</v>
      </c>
      <c r="O15" s="59"/>
    </row>
    <row r="16" spans="1:15" ht="12.75">
      <c r="A16" s="7"/>
      <c r="B16" s="4"/>
      <c r="C16" s="16" t="s">
        <v>24</v>
      </c>
      <c r="D16" s="43">
        <v>15000</v>
      </c>
      <c r="E16" s="44"/>
      <c r="F16" s="15"/>
      <c r="G16" s="5"/>
      <c r="H16" s="55">
        <v>15000</v>
      </c>
      <c r="I16" s="56"/>
      <c r="J16" s="55"/>
      <c r="K16" s="57"/>
      <c r="L16" s="55"/>
      <c r="M16" s="56"/>
      <c r="N16" s="58">
        <v>15000</v>
      </c>
      <c r="O16" s="59"/>
    </row>
    <row r="17" spans="1:15" ht="12.75">
      <c r="A17" s="7"/>
      <c r="B17" s="4"/>
      <c r="C17" s="16" t="s">
        <v>25</v>
      </c>
      <c r="D17" s="43"/>
      <c r="E17" s="46">
        <v>4500</v>
      </c>
      <c r="F17" s="15"/>
      <c r="G17" s="5" t="s">
        <v>49</v>
      </c>
      <c r="H17" s="55"/>
      <c r="I17" s="56">
        <f>4500+1000</f>
        <v>5500</v>
      </c>
      <c r="J17" s="55"/>
      <c r="K17" s="57"/>
      <c r="L17" s="55"/>
      <c r="M17" s="56"/>
      <c r="N17" s="58"/>
      <c r="O17" s="59">
        <v>5500</v>
      </c>
    </row>
    <row r="18" spans="1:15" ht="12.75">
      <c r="A18" s="7"/>
      <c r="B18" s="4"/>
      <c r="C18" s="16" t="s">
        <v>13</v>
      </c>
      <c r="D18" s="43"/>
      <c r="E18" s="46">
        <v>11870</v>
      </c>
      <c r="F18" s="15"/>
      <c r="G18" s="5"/>
      <c r="H18" s="55"/>
      <c r="I18" s="56">
        <v>11870</v>
      </c>
      <c r="J18" s="55"/>
      <c r="K18" s="57"/>
      <c r="L18" s="55"/>
      <c r="M18" s="56"/>
      <c r="N18" s="58"/>
      <c r="O18" s="59">
        <v>11870</v>
      </c>
    </row>
    <row r="19" spans="1:15" ht="12.75">
      <c r="A19" s="7"/>
      <c r="B19" s="4"/>
      <c r="C19" s="16" t="s">
        <v>26</v>
      </c>
      <c r="D19" s="43"/>
      <c r="E19" s="46">
        <v>390</v>
      </c>
      <c r="F19" s="15"/>
      <c r="G19" s="5"/>
      <c r="H19" s="55"/>
      <c r="I19" s="56">
        <v>390</v>
      </c>
      <c r="J19" s="55"/>
      <c r="K19" s="57"/>
      <c r="L19" s="55"/>
      <c r="M19" s="56"/>
      <c r="N19" s="58"/>
      <c r="O19" s="59">
        <v>390</v>
      </c>
    </row>
    <row r="20" spans="1:15" ht="12.75">
      <c r="A20" s="7"/>
      <c r="B20" s="4"/>
      <c r="C20" s="16" t="s">
        <v>27</v>
      </c>
      <c r="D20" s="43"/>
      <c r="E20" s="46">
        <v>25000</v>
      </c>
      <c r="F20" s="15"/>
      <c r="G20" s="5"/>
      <c r="H20" s="55"/>
      <c r="I20" s="56">
        <v>25000</v>
      </c>
      <c r="J20" s="55"/>
      <c r="K20" s="57"/>
      <c r="L20" s="55"/>
      <c r="M20" s="56"/>
      <c r="N20" s="58"/>
      <c r="O20" s="59">
        <v>25000</v>
      </c>
    </row>
    <row r="21" spans="1:15" ht="12.75">
      <c r="A21" s="7"/>
      <c r="B21" s="4"/>
      <c r="C21" s="16" t="s">
        <v>20</v>
      </c>
      <c r="D21" s="43"/>
      <c r="E21" s="46">
        <v>11920</v>
      </c>
      <c r="F21" s="15"/>
      <c r="G21" s="5"/>
      <c r="H21" s="55"/>
      <c r="I21" s="60">
        <v>11920</v>
      </c>
      <c r="J21" s="55"/>
      <c r="K21" s="57"/>
      <c r="L21" s="55"/>
      <c r="M21" s="56">
        <v>11920</v>
      </c>
      <c r="N21" s="58"/>
      <c r="O21" s="59"/>
    </row>
    <row r="22" spans="1:15" ht="12.75">
      <c r="A22" s="7"/>
      <c r="B22" s="4"/>
      <c r="C22" s="16" t="s">
        <v>28</v>
      </c>
      <c r="D22" s="47">
        <v>9000</v>
      </c>
      <c r="E22" s="48"/>
      <c r="F22" s="15"/>
      <c r="G22" s="5"/>
      <c r="H22" s="55">
        <v>9000</v>
      </c>
      <c r="I22" s="56"/>
      <c r="J22" s="55"/>
      <c r="K22" s="57"/>
      <c r="L22" s="55">
        <v>9000</v>
      </c>
      <c r="M22" s="56"/>
      <c r="N22" s="58"/>
      <c r="O22" s="59"/>
    </row>
    <row r="23" spans="1:15" ht="12.75">
      <c r="A23" s="7"/>
      <c r="B23" s="4"/>
      <c r="C23" s="16" t="s">
        <v>2</v>
      </c>
      <c r="D23" s="43"/>
      <c r="E23" s="46">
        <v>89490</v>
      </c>
      <c r="F23" s="15"/>
      <c r="G23" s="5"/>
      <c r="H23" s="55"/>
      <c r="I23" s="60">
        <v>89490</v>
      </c>
      <c r="J23" s="55"/>
      <c r="K23" s="57">
        <v>89490</v>
      </c>
      <c r="L23" s="55"/>
      <c r="M23" s="56"/>
      <c r="N23" s="58"/>
      <c r="O23" s="59"/>
    </row>
    <row r="24" spans="1:15" ht="12.75">
      <c r="A24" s="7"/>
      <c r="B24" s="4"/>
      <c r="C24" s="16" t="s">
        <v>29</v>
      </c>
      <c r="D24" s="47">
        <v>920</v>
      </c>
      <c r="E24" s="48"/>
      <c r="F24" s="15"/>
      <c r="G24" s="5"/>
      <c r="H24" s="55">
        <v>920</v>
      </c>
      <c r="I24" s="56"/>
      <c r="J24" s="55">
        <v>920</v>
      </c>
      <c r="K24" s="57"/>
      <c r="L24" s="55"/>
      <c r="M24" s="56"/>
      <c r="N24" s="58"/>
      <c r="O24" s="59"/>
    </row>
    <row r="25" spans="1:15" ht="12.75">
      <c r="A25" s="7"/>
      <c r="B25" s="4"/>
      <c r="C25" s="16" t="s">
        <v>0</v>
      </c>
      <c r="D25" s="47">
        <v>1330</v>
      </c>
      <c r="E25" s="48"/>
      <c r="F25" s="15"/>
      <c r="G25" s="5"/>
      <c r="H25" s="55">
        <v>1330</v>
      </c>
      <c r="I25" s="56"/>
      <c r="J25" s="55">
        <v>1330</v>
      </c>
      <c r="K25" s="57"/>
      <c r="L25" s="55"/>
      <c r="M25" s="56"/>
      <c r="N25" s="58"/>
      <c r="O25" s="59"/>
    </row>
    <row r="26" spans="1:15" ht="12.75">
      <c r="A26" s="7"/>
      <c r="B26" s="4"/>
      <c r="C26" s="16" t="s">
        <v>21</v>
      </c>
      <c r="D26" s="47">
        <v>56320</v>
      </c>
      <c r="E26" s="48"/>
      <c r="F26" s="15"/>
      <c r="G26" s="5"/>
      <c r="H26" s="55">
        <v>56320</v>
      </c>
      <c r="I26" s="56"/>
      <c r="J26" s="55">
        <v>56320</v>
      </c>
      <c r="K26" s="57"/>
      <c r="L26" s="55"/>
      <c r="M26" s="56"/>
      <c r="N26" s="58"/>
      <c r="O26" s="59"/>
    </row>
    <row r="27" spans="1:15" ht="12.75">
      <c r="A27" s="7"/>
      <c r="B27" s="4"/>
      <c r="C27" s="16" t="s">
        <v>30</v>
      </c>
      <c r="D27" s="43"/>
      <c r="E27" s="46">
        <v>490</v>
      </c>
      <c r="F27" s="15"/>
      <c r="G27" s="5"/>
      <c r="H27" s="55"/>
      <c r="I27" s="56">
        <v>490</v>
      </c>
      <c r="J27" s="55"/>
      <c r="K27" s="57">
        <v>490</v>
      </c>
      <c r="L27" s="55"/>
      <c r="M27" s="56"/>
      <c r="N27" s="58"/>
      <c r="O27" s="59"/>
    </row>
    <row r="28" spans="1:15" ht="12.75">
      <c r="A28" s="7"/>
      <c r="B28" s="4"/>
      <c r="C28" s="16" t="s">
        <v>31</v>
      </c>
      <c r="D28" s="43"/>
      <c r="E28" s="46">
        <v>1125</v>
      </c>
      <c r="F28" s="15"/>
      <c r="G28" s="5"/>
      <c r="H28" s="55"/>
      <c r="I28" s="56">
        <v>1125</v>
      </c>
      <c r="J28" s="55"/>
      <c r="K28" s="57">
        <v>1125</v>
      </c>
      <c r="L28" s="55"/>
      <c r="M28" s="56"/>
      <c r="N28" s="58"/>
      <c r="O28" s="59"/>
    </row>
    <row r="29" spans="1:15" ht="12.75">
      <c r="A29" s="7"/>
      <c r="B29" s="4"/>
      <c r="C29" s="16" t="s">
        <v>32</v>
      </c>
      <c r="D29" s="47">
        <v>880</v>
      </c>
      <c r="E29" s="48"/>
      <c r="F29" s="15"/>
      <c r="G29" s="5"/>
      <c r="H29" s="55">
        <v>880</v>
      </c>
      <c r="I29" s="56"/>
      <c r="J29" s="55">
        <v>880</v>
      </c>
      <c r="K29" s="57"/>
      <c r="L29" s="55"/>
      <c r="M29" s="56"/>
      <c r="N29" s="58"/>
      <c r="O29" s="59"/>
    </row>
    <row r="30" spans="1:15" ht="12.75">
      <c r="A30" s="7"/>
      <c r="B30" s="4"/>
      <c r="C30" s="16" t="s">
        <v>16</v>
      </c>
      <c r="D30" s="47">
        <v>11800</v>
      </c>
      <c r="E30" s="48"/>
      <c r="F30" s="15" t="s">
        <v>44</v>
      </c>
      <c r="H30" s="55">
        <f>11800+200</f>
        <v>12000</v>
      </c>
      <c r="I30" s="56"/>
      <c r="J30" s="55">
        <v>12000</v>
      </c>
      <c r="K30" s="57"/>
      <c r="L30" s="55"/>
      <c r="M30" s="56"/>
      <c r="N30" s="58"/>
      <c r="O30" s="59"/>
    </row>
    <row r="31" spans="1:15" ht="12.75">
      <c r="A31" s="7"/>
      <c r="B31" s="4"/>
      <c r="C31" s="16" t="s">
        <v>17</v>
      </c>
      <c r="D31" s="47">
        <v>3600</v>
      </c>
      <c r="E31" s="48"/>
      <c r="F31" s="15"/>
      <c r="G31" s="5"/>
      <c r="H31" s="55">
        <v>3600</v>
      </c>
      <c r="I31" s="56"/>
      <c r="J31" s="55">
        <v>3600</v>
      </c>
      <c r="K31" s="57"/>
      <c r="L31" s="55"/>
      <c r="M31" s="56"/>
      <c r="N31" s="58"/>
      <c r="O31" s="59"/>
    </row>
    <row r="32" spans="1:15" ht="12.75">
      <c r="A32" s="7"/>
      <c r="B32" s="4"/>
      <c r="C32" s="16" t="s">
        <v>14</v>
      </c>
      <c r="D32" s="47">
        <v>2700</v>
      </c>
      <c r="E32" s="48"/>
      <c r="F32" s="15"/>
      <c r="G32" s="5"/>
      <c r="H32" s="55">
        <v>2700</v>
      </c>
      <c r="I32" s="56"/>
      <c r="J32" s="55">
        <v>2700</v>
      </c>
      <c r="K32" s="57"/>
      <c r="L32" s="55"/>
      <c r="M32" s="56"/>
      <c r="N32" s="58"/>
      <c r="O32" s="59"/>
    </row>
    <row r="33" spans="1:15" ht="12.75">
      <c r="A33" s="7"/>
      <c r="B33" s="4"/>
      <c r="C33" s="16" t="s">
        <v>15</v>
      </c>
      <c r="D33" s="47">
        <v>1880</v>
      </c>
      <c r="E33" s="48"/>
      <c r="F33" s="15"/>
      <c r="G33" s="5"/>
      <c r="H33" s="55">
        <v>1880</v>
      </c>
      <c r="I33" s="56"/>
      <c r="J33" s="55">
        <v>1880</v>
      </c>
      <c r="K33" s="57"/>
      <c r="L33" s="55"/>
      <c r="M33" s="56"/>
      <c r="N33" s="58"/>
      <c r="O33" s="59"/>
    </row>
    <row r="34" spans="1:15" ht="12.75">
      <c r="A34" s="7"/>
      <c r="B34" s="4"/>
      <c r="C34" s="16" t="s">
        <v>33</v>
      </c>
      <c r="D34" s="47">
        <v>560</v>
      </c>
      <c r="E34" s="48"/>
      <c r="F34" s="15"/>
      <c r="G34" s="5"/>
      <c r="H34" s="55">
        <v>560</v>
      </c>
      <c r="I34" s="56"/>
      <c r="J34" s="55">
        <v>560</v>
      </c>
      <c r="K34" s="57"/>
      <c r="L34" s="55"/>
      <c r="M34" s="56"/>
      <c r="N34" s="58"/>
      <c r="O34" s="59"/>
    </row>
    <row r="35" spans="1:15" ht="12.75">
      <c r="A35" s="7"/>
      <c r="B35" s="4"/>
      <c r="C35" s="16"/>
      <c r="D35" s="43"/>
      <c r="E35" s="44"/>
      <c r="F35" s="15"/>
      <c r="G35" s="5"/>
      <c r="H35" s="55"/>
      <c r="I35" s="56"/>
      <c r="J35" s="55"/>
      <c r="K35" s="57"/>
      <c r="L35" s="55"/>
      <c r="M35" s="56"/>
      <c r="N35" s="58"/>
      <c r="O35" s="59"/>
    </row>
    <row r="36" spans="1:15" ht="12.75">
      <c r="A36" s="7"/>
      <c r="B36" s="4"/>
      <c r="C36" s="16" t="s">
        <v>48</v>
      </c>
      <c r="D36" s="49">
        <f>SUM(D9:D34)</f>
        <v>144905</v>
      </c>
      <c r="E36" s="49">
        <f>SUM(E9:E34)</f>
        <v>144905</v>
      </c>
      <c r="F36" s="15"/>
      <c r="G36" s="5"/>
      <c r="H36" s="55"/>
      <c r="I36" s="56"/>
      <c r="J36" s="55"/>
      <c r="K36" s="57"/>
      <c r="L36" s="55"/>
      <c r="M36" s="56"/>
      <c r="N36" s="58"/>
      <c r="O36" s="59"/>
    </row>
    <row r="37" spans="1:15" ht="12.75">
      <c r="A37" s="7"/>
      <c r="B37" s="4"/>
      <c r="C37" s="16"/>
      <c r="D37" s="15"/>
      <c r="E37" s="5"/>
      <c r="F37" s="15"/>
      <c r="G37" s="5"/>
      <c r="H37" s="55"/>
      <c r="I37" s="56"/>
      <c r="J37" s="55"/>
      <c r="K37" s="57"/>
      <c r="L37" s="55"/>
      <c r="M37" s="56"/>
      <c r="N37" s="58"/>
      <c r="O37" s="59"/>
    </row>
    <row r="38" spans="1:15" ht="12.75">
      <c r="A38" s="7"/>
      <c r="B38" s="4"/>
      <c r="C38" s="16" t="s">
        <v>38</v>
      </c>
      <c r="D38" s="15"/>
      <c r="E38" s="5"/>
      <c r="F38" s="15" t="s">
        <v>47</v>
      </c>
      <c r="H38" s="55">
        <v>600</v>
      </c>
      <c r="I38" s="56"/>
      <c r="J38" s="55">
        <v>600</v>
      </c>
      <c r="K38" s="56"/>
      <c r="L38" s="55"/>
      <c r="M38" s="56"/>
      <c r="N38" s="58"/>
      <c r="O38" s="59"/>
    </row>
    <row r="39" spans="1:15" ht="12.75">
      <c r="A39" s="7"/>
      <c r="B39" s="4"/>
      <c r="C39" s="16" t="s">
        <v>42</v>
      </c>
      <c r="D39" s="15"/>
      <c r="E39" s="5"/>
      <c r="F39" s="15" t="s">
        <v>41</v>
      </c>
      <c r="G39" s="4"/>
      <c r="H39" s="56">
        <v>240</v>
      </c>
      <c r="I39" s="55"/>
      <c r="J39" s="55">
        <v>240</v>
      </c>
      <c r="L39" s="55"/>
      <c r="M39" s="56"/>
      <c r="N39" s="58"/>
      <c r="O39" s="59"/>
    </row>
    <row r="40" spans="1:15" ht="12.75">
      <c r="A40" s="7"/>
      <c r="B40" s="4"/>
      <c r="C40" s="16" t="s">
        <v>39</v>
      </c>
      <c r="D40" s="15"/>
      <c r="E40" s="5"/>
      <c r="F40" s="15" t="s">
        <v>40</v>
      </c>
      <c r="G40" s="4"/>
      <c r="H40" s="56">
        <v>350</v>
      </c>
      <c r="I40" s="55"/>
      <c r="J40" s="55">
        <v>350</v>
      </c>
      <c r="L40" s="55"/>
      <c r="M40" s="56"/>
      <c r="N40" s="58"/>
      <c r="O40" s="59"/>
    </row>
    <row r="41" spans="1:15" ht="12.75">
      <c r="A41" s="7"/>
      <c r="B41" s="4"/>
      <c r="C41" s="16" t="s">
        <v>45</v>
      </c>
      <c r="D41" s="15"/>
      <c r="E41" s="5"/>
      <c r="F41" s="15" t="s">
        <v>50</v>
      </c>
      <c r="G41" s="5"/>
      <c r="H41" s="57">
        <v>1000</v>
      </c>
      <c r="I41" s="55"/>
      <c r="J41" s="55">
        <v>1000</v>
      </c>
      <c r="K41" s="56"/>
      <c r="L41" s="55"/>
      <c r="M41" s="56"/>
      <c r="N41" s="58"/>
      <c r="O41" s="59"/>
    </row>
    <row r="42" spans="1:15" ht="12.75">
      <c r="A42" s="7"/>
      <c r="B42" s="4"/>
      <c r="C42" s="16" t="s">
        <v>113</v>
      </c>
      <c r="D42" s="15"/>
      <c r="E42" s="5"/>
      <c r="F42" s="15"/>
      <c r="G42" s="4" t="s">
        <v>43</v>
      </c>
      <c r="H42" s="55"/>
      <c r="I42" s="56">
        <v>200</v>
      </c>
      <c r="J42" s="55"/>
      <c r="K42" s="57"/>
      <c r="L42" s="55"/>
      <c r="M42" s="56"/>
      <c r="N42" s="58"/>
      <c r="O42" s="59">
        <v>200</v>
      </c>
    </row>
    <row r="43" spans="1:15" ht="12.75">
      <c r="A43" s="7"/>
      <c r="B43" s="4"/>
      <c r="C43" s="16"/>
      <c r="D43" s="15"/>
      <c r="E43" s="5"/>
      <c r="F43" s="15"/>
      <c r="G43" s="5"/>
      <c r="H43" s="55"/>
      <c r="I43" s="56"/>
      <c r="J43" s="55"/>
      <c r="K43" s="57"/>
      <c r="L43" s="55"/>
      <c r="M43" s="56"/>
      <c r="N43" s="58"/>
      <c r="O43" s="59"/>
    </row>
    <row r="44" spans="1:15" ht="12.75">
      <c r="A44" s="7"/>
      <c r="B44" s="4"/>
      <c r="C44" s="16"/>
      <c r="D44" s="15"/>
      <c r="E44" s="5"/>
      <c r="F44" s="15"/>
      <c r="G44" s="5"/>
      <c r="H44" s="55"/>
      <c r="I44" s="56"/>
      <c r="J44" s="55"/>
      <c r="K44" s="57"/>
      <c r="L44" s="55"/>
      <c r="M44" s="56"/>
      <c r="N44" s="58"/>
      <c r="O44" s="59"/>
    </row>
    <row r="45" spans="1:15" ht="13.5" thickBot="1">
      <c r="A45" s="7"/>
      <c r="B45" s="4"/>
      <c r="C45" s="16"/>
      <c r="D45" s="15"/>
      <c r="E45" s="5"/>
      <c r="F45" s="50">
        <f>1000+600+200+350+240</f>
        <v>2390</v>
      </c>
      <c r="G45" s="51">
        <f>200+350+240+1000+600</f>
        <v>2390</v>
      </c>
      <c r="H45" s="61">
        <f>SUM(H9:H44)</f>
        <v>146705</v>
      </c>
      <c r="I45" s="62">
        <f>SUM(I10:I43)</f>
        <v>146705</v>
      </c>
      <c r="J45" s="55"/>
      <c r="K45" s="57"/>
      <c r="L45" s="55"/>
      <c r="M45" s="56"/>
      <c r="N45" s="58"/>
      <c r="O45" s="59"/>
    </row>
    <row r="46" spans="1:15" ht="13.5" thickTop="1">
      <c r="A46" s="7"/>
      <c r="B46" s="4"/>
      <c r="C46" s="16"/>
      <c r="D46" s="15"/>
      <c r="E46" s="5"/>
      <c r="F46" s="15"/>
      <c r="G46" s="5"/>
      <c r="H46" s="55"/>
      <c r="I46" s="56"/>
      <c r="J46" s="55"/>
      <c r="K46" s="57"/>
      <c r="L46" s="55"/>
      <c r="M46" s="56"/>
      <c r="N46" s="58"/>
      <c r="O46" s="59"/>
    </row>
    <row r="47" spans="1:15" ht="12.75">
      <c r="A47" s="7" t="s">
        <v>36</v>
      </c>
      <c r="B47" s="4">
        <v>31</v>
      </c>
      <c r="C47" s="16" t="s">
        <v>37</v>
      </c>
      <c r="D47" s="15"/>
      <c r="E47" s="5"/>
      <c r="F47" s="15"/>
      <c r="G47" s="5"/>
      <c r="H47" s="55"/>
      <c r="I47" s="56"/>
      <c r="J47" s="55"/>
      <c r="K47" s="57">
        <v>23300</v>
      </c>
      <c r="L47" s="55"/>
      <c r="M47" s="56"/>
      <c r="N47" s="58">
        <v>23300</v>
      </c>
      <c r="O47" s="59"/>
    </row>
    <row r="48" spans="1:15" ht="12.75">
      <c r="A48" s="7"/>
      <c r="B48" s="4"/>
      <c r="C48" s="16"/>
      <c r="D48" s="15"/>
      <c r="E48" s="5"/>
      <c r="F48" s="15"/>
      <c r="G48" s="5"/>
      <c r="H48" s="55"/>
      <c r="I48" s="56"/>
      <c r="J48" s="55">
        <f>SUM(J13:J46)</f>
        <v>105180</v>
      </c>
      <c r="K48" s="55">
        <f>SUM(K13:K47)</f>
        <v>114405</v>
      </c>
      <c r="L48" s="55"/>
      <c r="M48" s="63"/>
      <c r="N48" s="59"/>
      <c r="O48" s="59"/>
    </row>
    <row r="49" spans="1:15" ht="12.75">
      <c r="A49" s="7"/>
      <c r="B49" s="4"/>
      <c r="C49" s="16" t="s">
        <v>60</v>
      </c>
      <c r="D49" s="15"/>
      <c r="E49" s="5"/>
      <c r="F49" s="15"/>
      <c r="G49" s="5"/>
      <c r="H49" s="55"/>
      <c r="I49" s="56"/>
      <c r="J49" s="55">
        <f>114405-105180</f>
        <v>9225</v>
      </c>
      <c r="K49" s="55"/>
      <c r="L49" s="55"/>
      <c r="M49" s="55">
        <f>114405-105180</f>
        <v>9225</v>
      </c>
      <c r="N49" s="58"/>
      <c r="O49" s="59"/>
    </row>
    <row r="50" spans="1:15" ht="13.5" thickBot="1">
      <c r="A50" s="7"/>
      <c r="B50" s="4"/>
      <c r="C50" s="16"/>
      <c r="D50" s="15"/>
      <c r="E50" s="5"/>
      <c r="F50" s="15"/>
      <c r="G50" s="5"/>
      <c r="H50" s="55"/>
      <c r="I50" s="56"/>
      <c r="J50" s="61">
        <f>SUM(J48:J49)</f>
        <v>114405</v>
      </c>
      <c r="K50" s="61">
        <f>SUM(K48:K49)</f>
        <v>114405</v>
      </c>
      <c r="L50" s="57">
        <f>SUM(L18:L49)</f>
        <v>9000</v>
      </c>
      <c r="M50" s="55">
        <f>SUM(M21:M49)</f>
        <v>21145</v>
      </c>
      <c r="N50" s="59"/>
      <c r="O50" s="59"/>
    </row>
    <row r="51" spans="1:15" ht="13.5" thickTop="1">
      <c r="A51" s="7"/>
      <c r="B51" s="4"/>
      <c r="C51" s="16"/>
      <c r="D51" s="15"/>
      <c r="E51" s="5"/>
      <c r="F51" s="15"/>
      <c r="G51" s="5"/>
      <c r="H51" s="55"/>
      <c r="I51" s="56"/>
      <c r="J51" s="55"/>
      <c r="K51" s="55"/>
      <c r="L51" s="55">
        <f>21145-9000</f>
        <v>12145</v>
      </c>
      <c r="M51" s="56"/>
      <c r="N51" s="58"/>
      <c r="O51" s="55">
        <f>21145-9000</f>
        <v>12145</v>
      </c>
    </row>
    <row r="52" spans="1:15" ht="13.5" thickBot="1">
      <c r="A52" s="7"/>
      <c r="B52" s="4"/>
      <c r="C52" s="16"/>
      <c r="D52" s="15"/>
      <c r="E52" s="5"/>
      <c r="F52" s="15"/>
      <c r="G52" s="5"/>
      <c r="H52" s="55"/>
      <c r="I52" s="56"/>
      <c r="J52" s="55"/>
      <c r="K52" s="55"/>
      <c r="L52" s="61">
        <f>SUM(L50:L51)</f>
        <v>21145</v>
      </c>
      <c r="M52" s="64">
        <f>SUM(M50:M51)</f>
        <v>21145</v>
      </c>
      <c r="N52" s="65">
        <f>SUM(N10:N51)</f>
        <v>55825</v>
      </c>
      <c r="O52" s="65">
        <f>SUM(O10:O51)</f>
        <v>55825</v>
      </c>
    </row>
    <row r="53" spans="1:15" ht="13.5" thickTop="1">
      <c r="A53" s="7"/>
      <c r="B53" s="4"/>
      <c r="C53" s="16"/>
      <c r="D53" s="15"/>
      <c r="E53" s="5"/>
      <c r="F53" s="15"/>
      <c r="G53" s="5"/>
      <c r="H53" s="15"/>
      <c r="I53" s="5"/>
      <c r="J53" s="15"/>
      <c r="K53" s="17"/>
      <c r="L53" s="15"/>
      <c r="M53" s="5"/>
      <c r="N53" s="15"/>
      <c r="O53" s="41"/>
    </row>
    <row r="54" spans="1:15" ht="13.5" thickBot="1">
      <c r="A54" s="10"/>
      <c r="B54" s="9"/>
      <c r="C54" s="8"/>
      <c r="D54" s="18"/>
      <c r="E54" s="8"/>
      <c r="F54" s="18"/>
      <c r="G54" s="8"/>
      <c r="H54" s="18"/>
      <c r="I54" s="8"/>
      <c r="J54" s="18"/>
      <c r="K54" s="20"/>
      <c r="L54" s="18"/>
      <c r="M54" s="8"/>
      <c r="N54" s="18"/>
      <c r="O54" s="42"/>
    </row>
    <row r="55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1">
      <selection activeCell="A2" sqref="A2:IV4"/>
    </sheetView>
  </sheetViews>
  <sheetFormatPr defaultColWidth="9.140625" defaultRowHeight="12.75"/>
  <cols>
    <col min="6" max="6" width="1.57421875" style="0" customWidth="1"/>
    <col min="8" max="8" width="1.28515625" style="0" customWidth="1"/>
    <col min="10" max="10" width="2.28125" style="0" customWidth="1"/>
    <col min="11" max="11" width="9.7109375" style="0" bestFit="1" customWidth="1"/>
  </cols>
  <sheetData>
    <row r="2" spans="1:11" ht="12.75">
      <c r="A2" s="11" t="s">
        <v>53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 t="s">
        <v>89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 t="s">
        <v>52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7" spans="1:11" s="69" customFormat="1" ht="12.75">
      <c r="A7" s="69" t="s">
        <v>61</v>
      </c>
      <c r="I7" s="70"/>
      <c r="J7" s="70"/>
      <c r="K7" s="75">
        <v>89490</v>
      </c>
    </row>
    <row r="8" spans="1:10" s="69" customFormat="1" ht="12.75">
      <c r="A8" s="69" t="s">
        <v>62</v>
      </c>
      <c r="I8" s="75">
        <v>920</v>
      </c>
      <c r="J8" s="56"/>
    </row>
    <row r="9" spans="1:11" s="69" customFormat="1" ht="12.75">
      <c r="A9" s="69" t="s">
        <v>63</v>
      </c>
      <c r="I9" s="68">
        <v>1330</v>
      </c>
      <c r="J9" s="56"/>
      <c r="K9" s="71">
        <f>SUM(I8:I9)</f>
        <v>2250</v>
      </c>
    </row>
    <row r="10" spans="1:11" s="69" customFormat="1" ht="12.75">
      <c r="A10" s="69" t="s">
        <v>64</v>
      </c>
      <c r="K10" s="76">
        <f>SUM(+K7-K9)</f>
        <v>87240</v>
      </c>
    </row>
    <row r="11" s="69" customFormat="1" ht="12.75">
      <c r="A11" s="69" t="s">
        <v>65</v>
      </c>
    </row>
    <row r="12" spans="1:9" s="69" customFormat="1" ht="12.75">
      <c r="A12" s="69" t="s">
        <v>66</v>
      </c>
      <c r="G12" s="70"/>
      <c r="H12" s="70"/>
      <c r="I12" s="75">
        <v>22800</v>
      </c>
    </row>
    <row r="13" spans="1:9" s="69" customFormat="1" ht="12.75">
      <c r="A13" s="69" t="s">
        <v>67</v>
      </c>
      <c r="G13" s="77">
        <v>56320</v>
      </c>
      <c r="H13" s="46"/>
      <c r="I13" s="70"/>
    </row>
    <row r="14" spans="1:9" s="69" customFormat="1" ht="12.75">
      <c r="A14" s="69" t="s">
        <v>68</v>
      </c>
      <c r="G14" s="73">
        <v>880</v>
      </c>
      <c r="H14" s="46"/>
      <c r="I14" s="70"/>
    </row>
    <row r="15" spans="1:8" s="69" customFormat="1" ht="12.75">
      <c r="A15" s="69" t="s">
        <v>69</v>
      </c>
      <c r="G15" s="72">
        <f>SUM(G13:G14)</f>
        <v>57200</v>
      </c>
      <c r="H15" s="72"/>
    </row>
    <row r="16" s="69" customFormat="1" ht="12.75">
      <c r="A16" s="69" t="s">
        <v>70</v>
      </c>
    </row>
    <row r="17" spans="1:6" s="69" customFormat="1" ht="12.75">
      <c r="A17" s="69" t="s">
        <v>71</v>
      </c>
      <c r="E17" s="77">
        <v>490</v>
      </c>
      <c r="F17" s="46"/>
    </row>
    <row r="18" spans="1:7" s="69" customFormat="1" ht="12.75">
      <c r="A18" s="69" t="s">
        <v>72</v>
      </c>
      <c r="E18" s="73">
        <v>1125</v>
      </c>
      <c r="F18" s="46"/>
      <c r="G18" s="74">
        <f>SUM(E17:E18)</f>
        <v>1615</v>
      </c>
    </row>
    <row r="19" spans="1:9" s="69" customFormat="1" ht="12.75">
      <c r="A19" s="69" t="s">
        <v>73</v>
      </c>
      <c r="I19" s="74">
        <f>SUM(+G15-G18)</f>
        <v>55585</v>
      </c>
    </row>
    <row r="20" spans="1:9" s="69" customFormat="1" ht="12.75">
      <c r="A20" s="69" t="s">
        <v>74</v>
      </c>
      <c r="I20" s="76">
        <f>SUM(I12:I19)</f>
        <v>78385</v>
      </c>
    </row>
    <row r="21" spans="1:9" ht="12.75">
      <c r="A21" s="69" t="s">
        <v>75</v>
      </c>
      <c r="I21" s="68">
        <v>23300</v>
      </c>
    </row>
    <row r="22" spans="1:11" ht="12.75">
      <c r="A22" s="69" t="s">
        <v>76</v>
      </c>
      <c r="K22" s="80">
        <f>SUM(+I20-I21)</f>
        <v>55085</v>
      </c>
    </row>
    <row r="23" spans="1:11" ht="12.75">
      <c r="A23" s="69" t="s">
        <v>77</v>
      </c>
      <c r="K23" s="79">
        <f>SUM(+K10-K22)</f>
        <v>32155</v>
      </c>
    </row>
    <row r="25" ht="12.75">
      <c r="A25" t="s">
        <v>78</v>
      </c>
    </row>
    <row r="26" spans="1:9" ht="12.75">
      <c r="A26" s="16" t="s">
        <v>83</v>
      </c>
      <c r="I26" s="47">
        <v>11800</v>
      </c>
    </row>
    <row r="27" spans="1:9" ht="12.75">
      <c r="A27" s="16" t="s">
        <v>82</v>
      </c>
      <c r="I27" s="56">
        <v>3600</v>
      </c>
    </row>
    <row r="28" spans="1:9" ht="12.75">
      <c r="A28" s="16" t="s">
        <v>81</v>
      </c>
      <c r="I28" s="56">
        <v>2700</v>
      </c>
    </row>
    <row r="29" spans="1:9" ht="12.75">
      <c r="A29" s="16" t="s">
        <v>79</v>
      </c>
      <c r="I29" s="56">
        <v>1880</v>
      </c>
    </row>
    <row r="30" spans="1:9" ht="12.75">
      <c r="A30" s="16" t="s">
        <v>80</v>
      </c>
      <c r="I30" s="56">
        <v>560</v>
      </c>
    </row>
    <row r="31" spans="1:9" ht="12.75">
      <c r="A31" s="16" t="s">
        <v>84</v>
      </c>
      <c r="I31" s="56">
        <v>600</v>
      </c>
    </row>
    <row r="32" spans="1:9" ht="12.75">
      <c r="A32" s="16" t="s">
        <v>85</v>
      </c>
      <c r="I32" s="56">
        <v>240</v>
      </c>
    </row>
    <row r="33" spans="1:9" ht="12.75">
      <c r="A33" s="16" t="s">
        <v>86</v>
      </c>
      <c r="I33" s="56">
        <v>350</v>
      </c>
    </row>
    <row r="34" spans="1:9" ht="12.75">
      <c r="A34" s="16" t="s">
        <v>87</v>
      </c>
      <c r="I34" s="68">
        <v>1000</v>
      </c>
    </row>
    <row r="35" spans="1:11" ht="12.75">
      <c r="A35" s="16" t="s">
        <v>114</v>
      </c>
      <c r="K35" s="80">
        <f>SUM(I26:I34)</f>
        <v>22730</v>
      </c>
    </row>
    <row r="36" spans="1:11" ht="12.75">
      <c r="A36" s="16" t="s">
        <v>88</v>
      </c>
      <c r="K36" s="79">
        <f>SUM(+K23-K35)</f>
        <v>9425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7"/>
  <sheetViews>
    <sheetView workbookViewId="0" topLeftCell="A1">
      <selection activeCell="P15" sqref="P15"/>
    </sheetView>
  </sheetViews>
  <sheetFormatPr defaultColWidth="9.140625" defaultRowHeight="12.75"/>
  <cols>
    <col min="2" max="2" width="4.28125" style="0" customWidth="1"/>
  </cols>
  <sheetData>
    <row r="1" spans="1:11" ht="12.75">
      <c r="A1" s="11" t="s">
        <v>53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1" t="s">
        <v>89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 t="s">
        <v>52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s="5" customFormat="1" ht="20.25">
      <c r="A4" s="91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9"/>
    </row>
    <row r="5" spans="1:12" ht="12.75">
      <c r="A5" s="5"/>
      <c r="B5" s="94"/>
      <c r="C5" s="5"/>
      <c r="D5" s="5"/>
      <c r="E5" s="5"/>
      <c r="F5" s="5"/>
      <c r="G5" s="5"/>
      <c r="H5" s="5"/>
      <c r="I5" s="105"/>
      <c r="J5" s="94"/>
      <c r="K5" s="98"/>
      <c r="L5" s="5"/>
    </row>
    <row r="6" spans="1:12" ht="22.5">
      <c r="A6" s="92" t="s">
        <v>115</v>
      </c>
      <c r="B6" s="95">
        <v>31</v>
      </c>
      <c r="C6" s="93" t="s">
        <v>2</v>
      </c>
      <c r="D6" s="93"/>
      <c r="E6" s="93"/>
      <c r="F6" s="5"/>
      <c r="G6" s="5"/>
      <c r="H6" s="5"/>
      <c r="I6" s="101">
        <v>89490</v>
      </c>
      <c r="J6" s="97"/>
      <c r="K6" s="99"/>
      <c r="L6" s="56"/>
    </row>
    <row r="7" spans="2:12" ht="12.75">
      <c r="B7" s="96"/>
      <c r="C7" t="s">
        <v>117</v>
      </c>
      <c r="I7" s="101">
        <v>490</v>
      </c>
      <c r="J7" s="97"/>
      <c r="K7" s="99"/>
      <c r="L7" s="101"/>
    </row>
    <row r="8" spans="2:12" ht="12.75">
      <c r="B8" s="96"/>
      <c r="C8" t="s">
        <v>116</v>
      </c>
      <c r="I8" s="101">
        <v>1125</v>
      </c>
      <c r="J8" s="97"/>
      <c r="K8" s="99"/>
      <c r="L8" s="101"/>
    </row>
    <row r="9" spans="2:12" ht="12.75">
      <c r="B9" s="96"/>
      <c r="C9" t="s">
        <v>118</v>
      </c>
      <c r="I9" s="106">
        <v>23300</v>
      </c>
      <c r="J9" s="97"/>
      <c r="K9" s="99"/>
      <c r="L9" s="101"/>
    </row>
    <row r="10" spans="2:12" ht="12.75">
      <c r="B10" s="96"/>
      <c r="C10" t="s">
        <v>119</v>
      </c>
      <c r="D10" t="s">
        <v>120</v>
      </c>
      <c r="I10" s="101"/>
      <c r="J10" s="97"/>
      <c r="K10" s="99">
        <f>SUM(I6:I9)</f>
        <v>114405</v>
      </c>
      <c r="L10" s="101"/>
    </row>
    <row r="11" spans="2:12" ht="12.75">
      <c r="B11" s="96"/>
      <c r="I11" s="101"/>
      <c r="J11" s="97"/>
      <c r="K11" s="99"/>
      <c r="L11" s="101"/>
    </row>
    <row r="12" spans="2:12" ht="12.75">
      <c r="B12" s="96"/>
      <c r="C12" t="s">
        <v>130</v>
      </c>
      <c r="I12" s="101"/>
      <c r="J12" s="97"/>
      <c r="K12" s="99"/>
      <c r="L12" s="101"/>
    </row>
    <row r="13" spans="2:12" ht="12.75">
      <c r="B13" s="96"/>
      <c r="C13" t="s">
        <v>131</v>
      </c>
      <c r="I13" s="101"/>
      <c r="J13" s="97"/>
      <c r="K13" s="99"/>
      <c r="L13" s="101"/>
    </row>
    <row r="14" spans="2:13" ht="12.75">
      <c r="B14" s="96">
        <v>31</v>
      </c>
      <c r="C14" t="s">
        <v>120</v>
      </c>
      <c r="I14" s="101">
        <v>105180</v>
      </c>
      <c r="J14" s="97"/>
      <c r="K14" s="99"/>
      <c r="L14" s="101"/>
      <c r="M14" s="56"/>
    </row>
    <row r="15" spans="2:13" ht="12.75">
      <c r="B15" s="96"/>
      <c r="D15" t="s">
        <v>121</v>
      </c>
      <c r="I15" s="101"/>
      <c r="J15" s="97"/>
      <c r="K15" s="100">
        <v>22800</v>
      </c>
      <c r="L15" s="101"/>
      <c r="M15" s="60"/>
    </row>
    <row r="16" spans="2:13" ht="12.75">
      <c r="B16" s="96"/>
      <c r="D16" t="s">
        <v>122</v>
      </c>
      <c r="I16" s="101"/>
      <c r="J16" s="97"/>
      <c r="K16" s="100">
        <v>920</v>
      </c>
      <c r="L16" s="101"/>
      <c r="M16" s="60"/>
    </row>
    <row r="17" spans="2:13" ht="12.75">
      <c r="B17" s="96"/>
      <c r="D17" s="16" t="s">
        <v>128</v>
      </c>
      <c r="I17" s="101"/>
      <c r="J17" s="97"/>
      <c r="K17" s="100">
        <v>1330</v>
      </c>
      <c r="L17" s="101"/>
      <c r="M17" s="60"/>
    </row>
    <row r="18" spans="2:13" ht="12.75">
      <c r="B18" s="96"/>
      <c r="D18" t="s">
        <v>123</v>
      </c>
      <c r="I18" s="101"/>
      <c r="J18" s="97"/>
      <c r="K18" s="100">
        <v>56320</v>
      </c>
      <c r="L18" s="101"/>
      <c r="M18" s="60"/>
    </row>
    <row r="19" spans="2:13" ht="12.75">
      <c r="B19" s="96"/>
      <c r="D19" t="s">
        <v>16</v>
      </c>
      <c r="I19" s="101"/>
      <c r="J19" s="97"/>
      <c r="K19" s="100">
        <v>12000</v>
      </c>
      <c r="L19" s="101"/>
      <c r="M19" s="60"/>
    </row>
    <row r="20" spans="2:13" ht="12.75">
      <c r="B20" s="96"/>
      <c r="D20" t="s">
        <v>129</v>
      </c>
      <c r="I20" s="101"/>
      <c r="J20" s="97"/>
      <c r="K20" s="100">
        <v>880</v>
      </c>
      <c r="L20" s="101"/>
      <c r="M20" s="60"/>
    </row>
    <row r="21" spans="2:13" ht="12.75">
      <c r="B21" s="96"/>
      <c r="D21" t="s">
        <v>17</v>
      </c>
      <c r="I21" s="101"/>
      <c r="J21" s="97"/>
      <c r="K21" s="100">
        <v>3600</v>
      </c>
      <c r="L21" s="101"/>
      <c r="M21" s="60"/>
    </row>
    <row r="22" spans="2:13" ht="12.75">
      <c r="B22" s="96"/>
      <c r="D22" t="s">
        <v>124</v>
      </c>
      <c r="I22" s="101"/>
      <c r="J22" s="97"/>
      <c r="K22" s="100">
        <v>240</v>
      </c>
      <c r="L22" s="101"/>
      <c r="M22" s="60"/>
    </row>
    <row r="23" spans="2:13" ht="12.75">
      <c r="B23" s="96"/>
      <c r="D23" t="s">
        <v>125</v>
      </c>
      <c r="I23" s="101"/>
      <c r="J23" s="97"/>
      <c r="K23" s="100">
        <v>600</v>
      </c>
      <c r="L23" s="101"/>
      <c r="M23" s="60"/>
    </row>
    <row r="24" spans="2:13" ht="12.75">
      <c r="B24" s="96"/>
      <c r="D24" s="16" t="s">
        <v>14</v>
      </c>
      <c r="I24" s="101"/>
      <c r="J24" s="97"/>
      <c r="K24" s="100">
        <v>2700</v>
      </c>
      <c r="L24" s="101"/>
      <c r="M24" s="60"/>
    </row>
    <row r="25" spans="2:13" ht="12.75">
      <c r="B25" s="96"/>
      <c r="D25" s="16" t="s">
        <v>15</v>
      </c>
      <c r="I25" s="101"/>
      <c r="J25" s="97"/>
      <c r="K25" s="100">
        <v>1880</v>
      </c>
      <c r="L25" s="101"/>
      <c r="M25" s="60"/>
    </row>
    <row r="26" spans="2:13" ht="12.75">
      <c r="B26" s="96"/>
      <c r="D26" s="16" t="s">
        <v>33</v>
      </c>
      <c r="I26" s="101"/>
      <c r="J26" s="97"/>
      <c r="K26" s="100">
        <v>560</v>
      </c>
      <c r="L26" s="101"/>
      <c r="M26" s="60"/>
    </row>
    <row r="27" spans="2:13" ht="12.75">
      <c r="B27" s="96"/>
      <c r="D27" t="s">
        <v>126</v>
      </c>
      <c r="I27" s="101"/>
      <c r="J27" s="97"/>
      <c r="K27" s="100">
        <v>1000</v>
      </c>
      <c r="L27" s="101"/>
      <c r="M27" s="60"/>
    </row>
    <row r="28" spans="2:13" ht="12.75">
      <c r="B28" s="96"/>
      <c r="D28" t="s">
        <v>127</v>
      </c>
      <c r="I28" s="101"/>
      <c r="J28" s="97"/>
      <c r="K28" s="100">
        <v>350</v>
      </c>
      <c r="L28" s="101"/>
      <c r="M28" s="60"/>
    </row>
    <row r="29" spans="2:13" ht="12.75">
      <c r="B29" s="96"/>
      <c r="C29" t="s">
        <v>132</v>
      </c>
      <c r="I29" s="101"/>
      <c r="J29" s="97"/>
      <c r="K29" s="99"/>
      <c r="L29" s="101"/>
      <c r="M29" s="60"/>
    </row>
    <row r="30" spans="2:13" ht="12.75">
      <c r="B30" s="96"/>
      <c r="C30" t="s">
        <v>133</v>
      </c>
      <c r="I30" s="101"/>
      <c r="J30" s="97"/>
      <c r="K30" s="99"/>
      <c r="L30" s="101"/>
      <c r="M30" s="60"/>
    </row>
    <row r="31" spans="2:13" ht="12.75">
      <c r="B31" s="96">
        <v>31</v>
      </c>
      <c r="C31" t="s">
        <v>120</v>
      </c>
      <c r="I31" s="107">
        <f>89490+490+1125+23300-105180</f>
        <v>9225</v>
      </c>
      <c r="J31" s="97"/>
      <c r="K31" s="12"/>
      <c r="L31" s="101"/>
      <c r="M31" s="60"/>
    </row>
    <row r="32" spans="2:13" ht="12.75">
      <c r="B32" s="96"/>
      <c r="D32" t="s">
        <v>20</v>
      </c>
      <c r="I32" s="107"/>
      <c r="J32" s="97"/>
      <c r="K32" s="99">
        <f>+K10-SUM(K15:K28)</f>
        <v>9225</v>
      </c>
      <c r="L32" s="101"/>
      <c r="M32" s="60"/>
    </row>
    <row r="33" spans="2:13" ht="12.75">
      <c r="B33" s="96"/>
      <c r="C33" t="s">
        <v>135</v>
      </c>
      <c r="I33" s="101"/>
      <c r="J33" s="97"/>
      <c r="K33" s="99"/>
      <c r="L33" s="101"/>
      <c r="M33" s="60"/>
    </row>
    <row r="34" spans="2:13" ht="12.75">
      <c r="B34" s="96"/>
      <c r="C34" t="s">
        <v>134</v>
      </c>
      <c r="I34" s="101"/>
      <c r="J34" s="97"/>
      <c r="K34" s="99"/>
      <c r="L34" s="101"/>
      <c r="M34" s="60"/>
    </row>
    <row r="35" spans="2:13" ht="12.75">
      <c r="B35" s="96"/>
      <c r="I35" s="101"/>
      <c r="J35" s="97"/>
      <c r="K35" s="99"/>
      <c r="L35" s="101"/>
      <c r="M35" s="60"/>
    </row>
    <row r="36" spans="1:13" ht="12.75">
      <c r="A36" s="2"/>
      <c r="B36" s="102"/>
      <c r="C36" s="2"/>
      <c r="D36" s="2"/>
      <c r="E36" s="2"/>
      <c r="F36" s="2"/>
      <c r="G36" s="2"/>
      <c r="H36" s="2"/>
      <c r="I36" s="108"/>
      <c r="J36" s="103"/>
      <c r="K36" s="104"/>
      <c r="L36" s="101"/>
      <c r="M36" s="60"/>
    </row>
    <row r="37" spans="9:13" s="5" customFormat="1" ht="12.75">
      <c r="I37" s="56"/>
      <c r="J37" s="56"/>
      <c r="K37" s="56"/>
      <c r="L37" s="56"/>
      <c r="M37" s="60"/>
    </row>
    <row r="38" spans="9:13" s="5" customFormat="1" ht="12.75">
      <c r="I38" s="56"/>
      <c r="J38" s="56"/>
      <c r="K38" s="56"/>
      <c r="L38" s="56"/>
      <c r="M38" s="60"/>
    </row>
    <row r="39" spans="9:13" s="5" customFormat="1" ht="12.75">
      <c r="I39" s="90"/>
      <c r="J39" s="90"/>
      <c r="K39" s="90"/>
      <c r="L39" s="90"/>
      <c r="M39" s="60"/>
    </row>
    <row r="40" spans="9:13" s="5" customFormat="1" ht="12.75">
      <c r="I40" s="90"/>
      <c r="J40" s="90"/>
      <c r="K40" s="90"/>
      <c r="L40" s="90"/>
      <c r="M40" s="60"/>
    </row>
    <row r="41" spans="9:13" s="5" customFormat="1" ht="12.75">
      <c r="I41" s="90"/>
      <c r="J41" s="90"/>
      <c r="K41" s="90"/>
      <c r="L41" s="90"/>
      <c r="M41" s="60"/>
    </row>
    <row r="42" spans="9:13" s="5" customFormat="1" ht="12.75">
      <c r="I42" s="90"/>
      <c r="J42" s="90"/>
      <c r="K42" s="90"/>
      <c r="L42" s="90"/>
      <c r="M42" s="60"/>
    </row>
    <row r="43" spans="9:13" s="5" customFormat="1" ht="12.75">
      <c r="I43" s="90"/>
      <c r="J43" s="90"/>
      <c r="K43" s="90"/>
      <c r="L43" s="90"/>
      <c r="M43" s="60"/>
    </row>
    <row r="44" spans="9:13" s="5" customFormat="1" ht="12.75">
      <c r="I44" s="90"/>
      <c r="J44" s="90"/>
      <c r="K44" s="90"/>
      <c r="L44" s="90"/>
      <c r="M44" s="60"/>
    </row>
    <row r="45" spans="9:13" s="5" customFormat="1" ht="12.75">
      <c r="I45" s="90"/>
      <c r="J45" s="90"/>
      <c r="K45" s="90"/>
      <c r="L45" s="90"/>
      <c r="M45" s="60"/>
    </row>
    <row r="46" spans="9:13" s="5" customFormat="1" ht="12.75">
      <c r="I46" s="90"/>
      <c r="J46" s="90"/>
      <c r="K46" s="90"/>
      <c r="L46" s="90"/>
      <c r="M46" s="16"/>
    </row>
    <row r="47" spans="9:13" s="5" customFormat="1" ht="12.75">
      <c r="I47" s="90"/>
      <c r="J47" s="90"/>
      <c r="K47" s="90"/>
      <c r="L47" s="90"/>
      <c r="M47" s="16"/>
    </row>
    <row r="48" spans="9:13" s="5" customFormat="1" ht="12.75">
      <c r="I48" s="90"/>
      <c r="J48" s="90"/>
      <c r="K48" s="90"/>
      <c r="L48" s="90"/>
      <c r="M48" s="16"/>
    </row>
    <row r="49" spans="9:13" s="5" customFormat="1" ht="12.75">
      <c r="I49" s="90"/>
      <c r="J49" s="90"/>
      <c r="K49" s="90"/>
      <c r="L49" s="90"/>
      <c r="M49" s="16"/>
    </row>
    <row r="50" s="5" customFormat="1" ht="12.75">
      <c r="M50" s="16"/>
    </row>
    <row r="51" s="5" customFormat="1" ht="12.75">
      <c r="M51" s="16"/>
    </row>
    <row r="52" s="5" customFormat="1" ht="12.75">
      <c r="M52" s="16"/>
    </row>
    <row r="53" s="5" customFormat="1" ht="12.75">
      <c r="M53" s="16"/>
    </row>
    <row r="54" s="5" customFormat="1" ht="12.75">
      <c r="M54" s="16"/>
    </row>
    <row r="55" s="5" customFormat="1" ht="12.75">
      <c r="M55" s="16"/>
    </row>
    <row r="56" s="5" customFormat="1" ht="12.75">
      <c r="M56" s="16"/>
    </row>
    <row r="57" s="5" customFormat="1" ht="12.75">
      <c r="M57" s="16"/>
    </row>
    <row r="58" s="5" customFormat="1" ht="12.75">
      <c r="M58" s="16"/>
    </row>
    <row r="59" s="5" customFormat="1" ht="12.75">
      <c r="M59" s="16"/>
    </row>
    <row r="60" s="5" customFormat="1" ht="12.75">
      <c r="M60" s="16"/>
    </row>
    <row r="61" s="5" customFormat="1" ht="12.75">
      <c r="M61" s="16"/>
    </row>
    <row r="62" s="5" customFormat="1" ht="12.75">
      <c r="M62" s="16"/>
    </row>
    <row r="63" s="5" customFormat="1" ht="12.75">
      <c r="M63" s="16"/>
    </row>
    <row r="64" s="5" customFormat="1" ht="12.75">
      <c r="M64" s="16"/>
    </row>
    <row r="65" s="5" customFormat="1" ht="12.75">
      <c r="M65" s="16"/>
    </row>
    <row r="66" s="5" customFormat="1" ht="12.75">
      <c r="M66" s="16"/>
    </row>
    <row r="67" s="5" customFormat="1" ht="12.75">
      <c r="M67" s="16"/>
    </row>
    <row r="68" s="5" customFormat="1" ht="12.75">
      <c r="M68" s="16"/>
    </row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ht="12.75">
      <c r="M169" s="5"/>
    </row>
    <row r="170" ht="12.75">
      <c r="M170" s="5"/>
    </row>
    <row r="171" ht="12.75">
      <c r="M171" s="5"/>
    </row>
    <row r="172" ht="12.75">
      <c r="M172" s="5"/>
    </row>
    <row r="173" ht="12.75">
      <c r="M173" s="5"/>
    </row>
    <row r="174" ht="12.75">
      <c r="M174" s="5"/>
    </row>
    <row r="175" ht="12.75">
      <c r="M175" s="5"/>
    </row>
    <row r="176" ht="12.75">
      <c r="M176" s="5"/>
    </row>
    <row r="177" ht="12.75">
      <c r="M17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Dell-HPOS</cp:lastModifiedBy>
  <dcterms:created xsi:type="dcterms:W3CDTF">1996-10-14T23:33:28Z</dcterms:created>
  <dcterms:modified xsi:type="dcterms:W3CDTF">2009-11-27T00:17:39Z</dcterms:modified>
  <cp:category/>
  <cp:version/>
  <cp:contentType/>
  <cp:contentStatus/>
</cp:coreProperties>
</file>