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7245" tabRatio="832" activeTab="0"/>
  </bookViews>
  <sheets>
    <sheet name="General Journal" sheetId="1" r:id="rId1"/>
    <sheet name="T-Accounts" sheetId="2" r:id="rId2"/>
    <sheet name="Trial Balance" sheetId="3" r:id="rId3"/>
    <sheet name="Adjusting entries" sheetId="4" r:id="rId4"/>
    <sheet name="New T-Accounts" sheetId="5" r:id="rId5"/>
    <sheet name="Adjusted Trial balance" sheetId="6" r:id="rId6"/>
    <sheet name="FS" sheetId="7" r:id="rId7"/>
    <sheet name="Closing entries" sheetId="8" r:id="rId8"/>
    <sheet name="Post closing trial balance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<sst xmlns="http://schemas.openxmlformats.org/spreadsheetml/2006/main" count="401" uniqueCount="113">
  <si>
    <t>Share capital</t>
  </si>
  <si>
    <t>To Share capital</t>
  </si>
  <si>
    <t>Prepaid Insurance</t>
  </si>
  <si>
    <t>Particulars</t>
  </si>
  <si>
    <t>Amount</t>
  </si>
  <si>
    <t>Balance</t>
  </si>
  <si>
    <t>Debit</t>
  </si>
  <si>
    <t>Credit</t>
  </si>
  <si>
    <t>Prepaid insurance</t>
  </si>
  <si>
    <t>By Prepaid insurance</t>
  </si>
  <si>
    <t>T-Accounts</t>
  </si>
  <si>
    <t>Capital account</t>
  </si>
  <si>
    <t>(Being transfer of personal money to business account)</t>
  </si>
  <si>
    <t>Course fees</t>
  </si>
  <si>
    <t>Credit card dues account</t>
  </si>
  <si>
    <t>(Being inspection course fee paid by card)</t>
  </si>
  <si>
    <t>(Being reference materials purchased)</t>
  </si>
  <si>
    <t>Exam fees</t>
  </si>
  <si>
    <t>(Being licencing exam fee paid by card)</t>
  </si>
  <si>
    <t>Insurance expense</t>
  </si>
  <si>
    <t>(Being 1 year insurance policy taken, expensed for 2 months - Oct and Nov)</t>
  </si>
  <si>
    <t>(Paid credit card dues)</t>
  </si>
  <si>
    <t>Tools</t>
  </si>
  <si>
    <t>(Being tools purchased)</t>
  </si>
  <si>
    <t>Advertising expense</t>
  </si>
  <si>
    <t>(Being business cards printed)</t>
  </si>
  <si>
    <t>Office supplies</t>
  </si>
  <si>
    <t>(Being office supplies purchased)</t>
  </si>
  <si>
    <t>Business checking account</t>
  </si>
  <si>
    <t>Inspection income</t>
  </si>
  <si>
    <t>(Being income from home inspection received)</t>
  </si>
  <si>
    <t>Interest expense</t>
  </si>
  <si>
    <t>(Paid credit card dues along with interest)</t>
  </si>
  <si>
    <t>Capital</t>
  </si>
  <si>
    <t>By Business checking account</t>
  </si>
  <si>
    <t>By Course fees</t>
  </si>
  <si>
    <t>To Credit card dues account</t>
  </si>
  <si>
    <t>To Business checking account</t>
  </si>
  <si>
    <t>Date</t>
  </si>
  <si>
    <t>By Exam fees</t>
  </si>
  <si>
    <t>By Insurance expense</t>
  </si>
  <si>
    <t>By Credit card dues account</t>
  </si>
  <si>
    <t>By Tools</t>
  </si>
  <si>
    <t>By Advertising expenses</t>
  </si>
  <si>
    <t>(Being candy baskets for advertisement)</t>
  </si>
  <si>
    <t>By Office supplies</t>
  </si>
  <si>
    <t>To Inspection income</t>
  </si>
  <si>
    <t>By Interest expense</t>
  </si>
  <si>
    <t>Credit card dues</t>
  </si>
  <si>
    <t xml:space="preserve">Trial Balance </t>
  </si>
  <si>
    <t>Journals</t>
  </si>
  <si>
    <t>Truck</t>
  </si>
  <si>
    <t>Bank loan</t>
  </si>
  <si>
    <t>(Being, truck purchased by taking a bank loan)</t>
  </si>
  <si>
    <t>To Bank Loan</t>
  </si>
  <si>
    <t>Bank Loan</t>
  </si>
  <si>
    <t>By Bank Loan</t>
  </si>
  <si>
    <t>Journals - Adjusting entries</t>
  </si>
  <si>
    <t xml:space="preserve">Prepaid Insurance </t>
  </si>
  <si>
    <t>(Being unexpired insurance expense transferred to prepaid insurance account)</t>
  </si>
  <si>
    <t>To Insurance expense</t>
  </si>
  <si>
    <t>Supplies expenses</t>
  </si>
  <si>
    <t>(Being office supplies used expensed)</t>
  </si>
  <si>
    <t>To Office supplies</t>
  </si>
  <si>
    <t>By Supplies expenses</t>
  </si>
  <si>
    <t>Depreciation - Tools</t>
  </si>
  <si>
    <t>Depreciation - Reference materials</t>
  </si>
  <si>
    <t>Depreciation - Truck</t>
  </si>
  <si>
    <t xml:space="preserve">Tools </t>
  </si>
  <si>
    <t>Reference materials</t>
  </si>
  <si>
    <t>By Reference materials</t>
  </si>
  <si>
    <t>To Tools</t>
  </si>
  <si>
    <t>To Reference materials</t>
  </si>
  <si>
    <t>To Truck</t>
  </si>
  <si>
    <t>By Depreciation - Tools</t>
  </si>
  <si>
    <t>By Balance</t>
  </si>
  <si>
    <t>(Being depreciation on assets provided for the period of usage)</t>
  </si>
  <si>
    <t>By Depreciation - Truck</t>
  </si>
  <si>
    <t>By Depreciation - Reference materials</t>
  </si>
  <si>
    <t>Interest on loan</t>
  </si>
  <si>
    <t>Interest payable</t>
  </si>
  <si>
    <t>(Being interest on loan @6% provided for 1 month)</t>
  </si>
  <si>
    <t>To Interest payable</t>
  </si>
  <si>
    <t>By Interest on loan</t>
  </si>
  <si>
    <t>Supplies expense</t>
  </si>
  <si>
    <t>Balance Sheet</t>
  </si>
  <si>
    <t>Statement of owners' equity</t>
  </si>
  <si>
    <t>Income statement</t>
  </si>
  <si>
    <t>Revenues</t>
  </si>
  <si>
    <t>Less: Expenses</t>
  </si>
  <si>
    <t>Total expenses</t>
  </si>
  <si>
    <t>Net income</t>
  </si>
  <si>
    <t>Total owners' equity</t>
  </si>
  <si>
    <t>Assets</t>
  </si>
  <si>
    <t>Current assets</t>
  </si>
  <si>
    <t>Total current assets</t>
  </si>
  <si>
    <t>Property, plant and equipment</t>
  </si>
  <si>
    <t>Less: Accumulated depreciation</t>
  </si>
  <si>
    <t>Total property, plant and equipment</t>
  </si>
  <si>
    <t>Total assets</t>
  </si>
  <si>
    <t>Liabilities and Owners' equity</t>
  </si>
  <si>
    <t>Current liabilities</t>
  </si>
  <si>
    <t>Total current liabilities</t>
  </si>
  <si>
    <t>Total liabilities</t>
  </si>
  <si>
    <t>Owners' equity</t>
  </si>
  <si>
    <t>Total liabilities and Owners' equity</t>
  </si>
  <si>
    <t>Income summary</t>
  </si>
  <si>
    <t>(Being, transfer of balance to income summary account)</t>
  </si>
  <si>
    <t xml:space="preserve">Income summary </t>
  </si>
  <si>
    <t>To Income summary</t>
  </si>
  <si>
    <t>By Income summary</t>
  </si>
  <si>
    <t>Retained earnings</t>
  </si>
  <si>
    <t>(Being, transfer of balance to retained earnings account)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</si>
</sst>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[$-409]d\-mmm;@"/>
    <numFmt numFmtId="168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4"/>
      <color indexed="9"/>
      <name val="Calibri"/>
      <family val="2"/>
    </font>
    <font>
      <b/>
      <i/>
      <u val="single"/>
      <sz val="11"/>
      <color indexed="9"/>
      <name val="Calibri"/>
      <family val="2"/>
    </font>
    <font>
      <i/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4"/>
      <color theme="0"/>
      <name val="Calibri"/>
      <family val="2"/>
    </font>
    <font>
      <b/>
      <i/>
      <u val="single"/>
      <sz val="11"/>
      <color theme="0"/>
      <name val="Calibri"/>
      <family val="2"/>
    </font>
    <font>
      <i/>
      <sz val="11"/>
      <color theme="0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167" fontId="0" fillId="0" borderId="0" xfId="0" applyNumberFormat="1" applyAlignment="1">
      <alignment/>
    </xf>
    <xf numFmtId="165" fontId="0" fillId="0" borderId="0" xfId="44" applyNumberFormat="1" applyFont="1" applyAlignment="1">
      <alignment/>
    </xf>
    <xf numFmtId="167" fontId="28" fillId="33" borderId="10" xfId="0" applyNumberFormat="1" applyFont="1" applyFill="1" applyBorder="1" applyAlignment="1">
      <alignment/>
    </xf>
    <xf numFmtId="0" fontId="28" fillId="33" borderId="10" xfId="0" applyFont="1" applyFill="1" applyBorder="1" applyAlignment="1">
      <alignment/>
    </xf>
    <xf numFmtId="165" fontId="28" fillId="33" borderId="10" xfId="44" applyNumberFormat="1" applyFont="1" applyFill="1" applyBorder="1" applyAlignment="1">
      <alignment horizontal="center"/>
    </xf>
    <xf numFmtId="165" fontId="28" fillId="33" borderId="10" xfId="44" applyNumberFormat="1" applyFont="1" applyFill="1" applyBorder="1" applyAlignment="1">
      <alignment/>
    </xf>
    <xf numFmtId="0" fontId="28" fillId="33" borderId="10" xfId="0" applyFont="1" applyFill="1" applyBorder="1" applyAlignment="1">
      <alignment horizontal="left" indent="2"/>
    </xf>
    <xf numFmtId="0" fontId="0" fillId="33" borderId="0" xfId="0" applyFont="1" applyFill="1" applyAlignment="1">
      <alignment/>
    </xf>
    <xf numFmtId="0" fontId="28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165" fontId="25" fillId="33" borderId="10" xfId="44" applyNumberFormat="1" applyFont="1" applyFill="1" applyBorder="1" applyAlignment="1">
      <alignment/>
    </xf>
    <xf numFmtId="16" fontId="25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 horizontal="left"/>
    </xf>
    <xf numFmtId="16" fontId="25" fillId="33" borderId="10" xfId="0" applyNumberFormat="1" applyFont="1" applyFill="1" applyBorder="1" applyAlignment="1">
      <alignment horizontal="right"/>
    </xf>
    <xf numFmtId="167" fontId="25" fillId="33" borderId="10" xfId="44" applyNumberFormat="1" applyFont="1" applyFill="1" applyBorder="1" applyAlignment="1">
      <alignment/>
    </xf>
    <xf numFmtId="16" fontId="28" fillId="33" borderId="10" xfId="0" applyNumberFormat="1" applyFont="1" applyFill="1" applyBorder="1" applyAlignment="1">
      <alignment horizontal="center"/>
    </xf>
    <xf numFmtId="167" fontId="25" fillId="33" borderId="10" xfId="44" applyNumberFormat="1" applyFont="1" applyFill="1" applyBorder="1" applyAlignment="1">
      <alignment horizontal="right"/>
    </xf>
    <xf numFmtId="0" fontId="25" fillId="33" borderId="0" xfId="0" applyFont="1" applyFill="1" applyAlignment="1">
      <alignment/>
    </xf>
    <xf numFmtId="165" fontId="25" fillId="33" borderId="0" xfId="44" applyNumberFormat="1" applyFont="1" applyFill="1" applyAlignment="1">
      <alignment/>
    </xf>
    <xf numFmtId="165" fontId="28" fillId="33" borderId="11" xfId="44" applyNumberFormat="1" applyFont="1" applyFill="1" applyBorder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44" fontId="28" fillId="33" borderId="10" xfId="44" applyNumberFormat="1" applyFont="1" applyFill="1" applyBorder="1" applyAlignment="1">
      <alignment/>
    </xf>
    <xf numFmtId="44" fontId="25" fillId="33" borderId="10" xfId="44" applyNumberFormat="1" applyFont="1" applyFill="1" applyBorder="1" applyAlignment="1">
      <alignment/>
    </xf>
    <xf numFmtId="44" fontId="28" fillId="33" borderId="10" xfId="44" applyNumberFormat="1" applyFont="1" applyFill="1" applyBorder="1" applyAlignment="1">
      <alignment horizontal="center"/>
    </xf>
    <xf numFmtId="44" fontId="25" fillId="33" borderId="10" xfId="44" applyNumberFormat="1" applyFont="1" applyFill="1" applyBorder="1" applyAlignment="1">
      <alignment horizontal="center"/>
    </xf>
    <xf numFmtId="44" fontId="0" fillId="0" borderId="0" xfId="44" applyNumberFormat="1" applyFont="1" applyAlignment="1">
      <alignment/>
    </xf>
    <xf numFmtId="44" fontId="28" fillId="33" borderId="10" xfId="0" applyNumberFormat="1" applyFont="1" applyFill="1" applyBorder="1" applyAlignment="1">
      <alignment horizontal="center"/>
    </xf>
    <xf numFmtId="44" fontId="25" fillId="33" borderId="10" xfId="0" applyNumberFormat="1" applyFont="1" applyFill="1" applyBorder="1" applyAlignment="1">
      <alignment/>
    </xf>
    <xf numFmtId="44" fontId="28" fillId="33" borderId="10" xfId="0" applyNumberFormat="1" applyFont="1" applyFill="1" applyBorder="1" applyAlignment="1">
      <alignment/>
    </xf>
    <xf numFmtId="44" fontId="25" fillId="33" borderId="10" xfId="0" applyNumberFormat="1" applyFont="1" applyFill="1" applyBorder="1" applyAlignment="1">
      <alignment horizontal="center"/>
    </xf>
    <xf numFmtId="44" fontId="0" fillId="0" borderId="0" xfId="0" applyNumberFormat="1" applyFont="1" applyAlignment="1">
      <alignment/>
    </xf>
    <xf numFmtId="44" fontId="41" fillId="0" borderId="0" xfId="0" applyNumberFormat="1" applyFont="1" applyAlignment="1">
      <alignment horizontal="center"/>
    </xf>
    <xf numFmtId="44" fontId="25" fillId="33" borderId="0" xfId="44" applyNumberFormat="1" applyFont="1" applyFill="1" applyAlignment="1">
      <alignment/>
    </xf>
    <xf numFmtId="44" fontId="25" fillId="33" borderId="0" xfId="0" applyNumberFormat="1" applyFont="1" applyFill="1" applyAlignment="1">
      <alignment/>
    </xf>
    <xf numFmtId="44" fontId="28" fillId="33" borderId="11" xfId="44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28" fillId="33" borderId="0" xfId="0" applyFont="1" applyFill="1" applyAlignment="1">
      <alignment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 indent="2"/>
    </xf>
    <xf numFmtId="0" fontId="28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/>
    </xf>
    <xf numFmtId="44" fontId="25" fillId="33" borderId="11" xfId="44" applyNumberFormat="1" applyFont="1" applyFill="1" applyBorder="1" applyAlignment="1">
      <alignment/>
    </xf>
    <xf numFmtId="44" fontId="25" fillId="33" borderId="12" xfId="44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44" fontId="25" fillId="33" borderId="13" xfId="44" applyNumberFormat="1" applyFont="1" applyFill="1" applyBorder="1" applyAlignment="1">
      <alignment/>
    </xf>
    <xf numFmtId="0" fontId="28" fillId="33" borderId="10" xfId="0" applyFont="1" applyFill="1" applyBorder="1" applyAlignment="1">
      <alignment horizontal="left"/>
    </xf>
    <xf numFmtId="0" fontId="42" fillId="33" borderId="0" xfId="0" applyFont="1" applyFill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4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2" max="2" width="10.8515625" style="5" customWidth="1"/>
    <col min="3" max="3" width="45.57421875" style="0" customWidth="1"/>
    <col min="4" max="4" width="3.421875" style="0" customWidth="1"/>
    <col min="5" max="6" width="12.7109375" style="6" customWidth="1"/>
  </cols>
  <sheetData>
    <row r="2" spans="2:6" ht="18.75">
      <c r="B2" s="57" t="s">
        <v>50</v>
      </c>
      <c r="C2" s="57"/>
      <c r="D2" s="57"/>
      <c r="E2" s="57"/>
      <c r="F2" s="57"/>
    </row>
    <row r="3" spans="2:6" ht="18.75">
      <c r="B3" s="4"/>
      <c r="C3" s="4"/>
      <c r="D3" s="4"/>
      <c r="E3" s="4"/>
      <c r="F3" s="4"/>
    </row>
    <row r="4" spans="2:6" ht="15">
      <c r="B4" s="7"/>
      <c r="C4" s="8"/>
      <c r="D4" s="8"/>
      <c r="E4" s="9" t="s">
        <v>6</v>
      </c>
      <c r="F4" s="9" t="s">
        <v>7</v>
      </c>
    </row>
    <row r="5" spans="2:6" ht="15">
      <c r="B5" s="7">
        <v>40057</v>
      </c>
      <c r="C5" s="8" t="s">
        <v>28</v>
      </c>
      <c r="D5" s="8"/>
      <c r="E5" s="10">
        <v>2500</v>
      </c>
      <c r="F5" s="10"/>
    </row>
    <row r="6" spans="2:6" ht="15">
      <c r="B6" s="7"/>
      <c r="C6" s="11" t="s">
        <v>11</v>
      </c>
      <c r="D6" s="8"/>
      <c r="E6" s="10"/>
      <c r="F6" s="10">
        <f>E5</f>
        <v>2500</v>
      </c>
    </row>
    <row r="7" spans="2:6" ht="15">
      <c r="B7" s="7"/>
      <c r="C7" s="8" t="s">
        <v>12</v>
      </c>
      <c r="D7" s="8"/>
      <c r="E7" s="10"/>
      <c r="F7" s="10"/>
    </row>
    <row r="8" spans="2:6" ht="15">
      <c r="B8" s="7"/>
      <c r="C8" s="8"/>
      <c r="D8" s="8"/>
      <c r="E8" s="10"/>
      <c r="F8" s="10"/>
    </row>
    <row r="9" spans="2:6" ht="15">
      <c r="B9" s="7">
        <v>40066</v>
      </c>
      <c r="C9" s="8" t="s">
        <v>13</v>
      </c>
      <c r="D9" s="8"/>
      <c r="E9" s="10">
        <v>1000</v>
      </c>
      <c r="F9" s="10"/>
    </row>
    <row r="10" spans="2:6" ht="15">
      <c r="B10" s="7"/>
      <c r="C10" s="11" t="s">
        <v>14</v>
      </c>
      <c r="D10" s="8"/>
      <c r="E10" s="10"/>
      <c r="F10" s="10">
        <f>E9</f>
        <v>1000</v>
      </c>
    </row>
    <row r="11" spans="2:6" ht="15">
      <c r="B11" s="7"/>
      <c r="C11" s="8" t="s">
        <v>15</v>
      </c>
      <c r="D11" s="8"/>
      <c r="E11" s="10"/>
      <c r="F11" s="10"/>
    </row>
    <row r="12" spans="2:6" ht="15">
      <c r="B12" s="7"/>
      <c r="C12" s="8"/>
      <c r="D12" s="8"/>
      <c r="E12" s="10"/>
      <c r="F12" s="10"/>
    </row>
    <row r="13" spans="2:6" ht="15">
      <c r="B13" s="7">
        <v>40071</v>
      </c>
      <c r="C13" s="8" t="s">
        <v>69</v>
      </c>
      <c r="D13" s="8"/>
      <c r="E13" s="10">
        <v>250</v>
      </c>
      <c r="F13" s="10"/>
    </row>
    <row r="14" spans="2:6" ht="15">
      <c r="B14" s="7"/>
      <c r="C14" s="11" t="s">
        <v>28</v>
      </c>
      <c r="D14" s="8"/>
      <c r="E14" s="10"/>
      <c r="F14" s="10">
        <f>E13</f>
        <v>250</v>
      </c>
    </row>
    <row r="15" spans="2:6" ht="15">
      <c r="B15" s="7"/>
      <c r="C15" s="8" t="s">
        <v>16</v>
      </c>
      <c r="D15" s="8"/>
      <c r="E15" s="10"/>
      <c r="F15" s="10"/>
    </row>
    <row r="16" spans="2:6" ht="15">
      <c r="B16" s="7"/>
      <c r="C16" s="8"/>
      <c r="D16" s="8"/>
      <c r="E16" s="10"/>
      <c r="F16" s="10"/>
    </row>
    <row r="17" spans="2:6" ht="15">
      <c r="B17" s="7">
        <v>40081</v>
      </c>
      <c r="C17" s="8" t="s">
        <v>17</v>
      </c>
      <c r="D17" s="8"/>
      <c r="E17" s="10">
        <v>400</v>
      </c>
      <c r="F17" s="10"/>
    </row>
    <row r="18" spans="2:6" ht="15">
      <c r="B18" s="7"/>
      <c r="C18" s="11" t="s">
        <v>14</v>
      </c>
      <c r="D18" s="8"/>
      <c r="E18" s="10"/>
      <c r="F18" s="10">
        <f>E17</f>
        <v>400</v>
      </c>
    </row>
    <row r="19" spans="2:6" ht="15">
      <c r="B19" s="7"/>
      <c r="C19" s="8" t="s">
        <v>18</v>
      </c>
      <c r="D19" s="8"/>
      <c r="E19" s="10"/>
      <c r="F19" s="10"/>
    </row>
    <row r="20" spans="2:6" ht="15">
      <c r="B20" s="7"/>
      <c r="C20" s="8"/>
      <c r="D20" s="8"/>
      <c r="E20" s="10"/>
      <c r="F20" s="10"/>
    </row>
    <row r="21" spans="2:6" ht="15">
      <c r="B21" s="7">
        <v>40087</v>
      </c>
      <c r="C21" s="8" t="s">
        <v>19</v>
      </c>
      <c r="D21" s="8"/>
      <c r="E21" s="10">
        <v>2400</v>
      </c>
      <c r="F21" s="10"/>
    </row>
    <row r="22" spans="2:6" ht="15">
      <c r="B22" s="7"/>
      <c r="C22" s="11" t="s">
        <v>14</v>
      </c>
      <c r="D22" s="8"/>
      <c r="E22" s="10"/>
      <c r="F22" s="10">
        <f>E21</f>
        <v>2400</v>
      </c>
    </row>
    <row r="23" spans="2:6" ht="15">
      <c r="B23" s="7"/>
      <c r="C23" s="8" t="s">
        <v>20</v>
      </c>
      <c r="D23" s="8"/>
      <c r="E23" s="10"/>
      <c r="F23" s="10"/>
    </row>
    <row r="24" spans="2:6" ht="15">
      <c r="B24" s="7"/>
      <c r="C24" s="8"/>
      <c r="D24" s="8"/>
      <c r="E24" s="10"/>
      <c r="F24" s="10"/>
    </row>
    <row r="25" spans="2:6" ht="15">
      <c r="B25" s="7">
        <v>40096</v>
      </c>
      <c r="C25" s="8" t="s">
        <v>14</v>
      </c>
      <c r="D25" s="8"/>
      <c r="E25" s="10">
        <v>250</v>
      </c>
      <c r="F25" s="10"/>
    </row>
    <row r="26" spans="2:6" ht="15">
      <c r="B26" s="7"/>
      <c r="C26" s="11" t="s">
        <v>28</v>
      </c>
      <c r="D26" s="8"/>
      <c r="E26" s="10"/>
      <c r="F26" s="10">
        <f>E25</f>
        <v>250</v>
      </c>
    </row>
    <row r="27" spans="2:6" ht="15">
      <c r="B27" s="7"/>
      <c r="C27" s="8" t="s">
        <v>21</v>
      </c>
      <c r="D27" s="8"/>
      <c r="E27" s="10"/>
      <c r="F27" s="10"/>
    </row>
    <row r="28" spans="2:6" ht="15">
      <c r="B28" s="7"/>
      <c r="C28" s="8"/>
      <c r="D28" s="8"/>
      <c r="E28" s="10"/>
      <c r="F28" s="10"/>
    </row>
    <row r="29" spans="2:6" ht="15">
      <c r="B29" s="7">
        <v>40101</v>
      </c>
      <c r="C29" s="8" t="s">
        <v>22</v>
      </c>
      <c r="D29" s="8"/>
      <c r="E29" s="10">
        <v>500</v>
      </c>
      <c r="F29" s="10"/>
    </row>
    <row r="30" spans="2:6" ht="15">
      <c r="B30" s="7"/>
      <c r="C30" s="11" t="s">
        <v>28</v>
      </c>
      <c r="D30" s="8"/>
      <c r="E30" s="10"/>
      <c r="F30" s="10">
        <f>E29</f>
        <v>500</v>
      </c>
    </row>
    <row r="31" spans="2:6" ht="15">
      <c r="B31" s="7"/>
      <c r="C31" s="8" t="s">
        <v>23</v>
      </c>
      <c r="D31" s="8"/>
      <c r="E31" s="10"/>
      <c r="F31" s="10"/>
    </row>
    <row r="32" spans="2:6" ht="15">
      <c r="B32" s="7"/>
      <c r="C32" s="8"/>
      <c r="D32" s="8"/>
      <c r="E32" s="10"/>
      <c r="F32" s="10"/>
    </row>
    <row r="33" spans="2:6" ht="15">
      <c r="B33" s="7">
        <v>40116</v>
      </c>
      <c r="C33" s="8" t="s">
        <v>24</v>
      </c>
      <c r="D33" s="8"/>
      <c r="E33" s="10">
        <v>200</v>
      </c>
      <c r="F33" s="10"/>
    </row>
    <row r="34" spans="2:6" ht="15">
      <c r="B34" s="7"/>
      <c r="C34" s="11" t="s">
        <v>28</v>
      </c>
      <c r="D34" s="8"/>
      <c r="E34" s="10"/>
      <c r="F34" s="10">
        <f>E33</f>
        <v>200</v>
      </c>
    </row>
    <row r="35" spans="2:6" ht="15">
      <c r="B35" s="7"/>
      <c r="C35" s="8" t="s">
        <v>25</v>
      </c>
      <c r="D35" s="8"/>
      <c r="E35" s="10"/>
      <c r="F35" s="10"/>
    </row>
    <row r="36" spans="2:6" ht="15">
      <c r="B36" s="7"/>
      <c r="C36" s="8"/>
      <c r="D36" s="8"/>
      <c r="E36" s="10"/>
      <c r="F36" s="10"/>
    </row>
    <row r="37" spans="2:6" ht="15">
      <c r="B37" s="7">
        <v>40117</v>
      </c>
      <c r="C37" s="8" t="s">
        <v>24</v>
      </c>
      <c r="D37" s="8"/>
      <c r="E37" s="10">
        <v>100</v>
      </c>
      <c r="F37" s="10"/>
    </row>
    <row r="38" spans="2:6" ht="15">
      <c r="B38" s="7"/>
      <c r="C38" s="11" t="s">
        <v>28</v>
      </c>
      <c r="D38" s="8"/>
      <c r="E38" s="10"/>
      <c r="F38" s="10">
        <f>E37</f>
        <v>100</v>
      </c>
    </row>
    <row r="39" spans="2:6" ht="15">
      <c r="B39" s="7"/>
      <c r="C39" s="8" t="s">
        <v>44</v>
      </c>
      <c r="D39" s="8"/>
      <c r="E39" s="10"/>
      <c r="F39" s="10"/>
    </row>
    <row r="40" spans="2:6" ht="15">
      <c r="B40" s="7"/>
      <c r="C40" s="8"/>
      <c r="D40" s="8"/>
      <c r="E40" s="10"/>
      <c r="F40" s="10"/>
    </row>
    <row r="41" spans="2:6" ht="15">
      <c r="B41" s="7">
        <v>40118</v>
      </c>
      <c r="C41" s="8" t="s">
        <v>26</v>
      </c>
      <c r="D41" s="8"/>
      <c r="E41" s="10">
        <v>60</v>
      </c>
      <c r="F41" s="10"/>
    </row>
    <row r="42" spans="2:6" ht="15">
      <c r="B42" s="7"/>
      <c r="C42" s="11" t="s">
        <v>28</v>
      </c>
      <c r="D42" s="8"/>
      <c r="E42" s="10"/>
      <c r="F42" s="10">
        <f>E41</f>
        <v>60</v>
      </c>
    </row>
    <row r="43" spans="2:6" ht="15">
      <c r="B43" s="7"/>
      <c r="C43" s="8" t="s">
        <v>27</v>
      </c>
      <c r="D43" s="8"/>
      <c r="E43" s="10"/>
      <c r="F43" s="10"/>
    </row>
    <row r="44" spans="2:6" ht="15">
      <c r="B44" s="7"/>
      <c r="C44" s="8"/>
      <c r="D44" s="8"/>
      <c r="E44" s="10"/>
      <c r="F44" s="10"/>
    </row>
    <row r="45" spans="2:6" ht="15">
      <c r="B45" s="7">
        <v>40118</v>
      </c>
      <c r="C45" s="8" t="s">
        <v>51</v>
      </c>
      <c r="D45" s="8"/>
      <c r="E45" s="10">
        <v>10000</v>
      </c>
      <c r="F45" s="10"/>
    </row>
    <row r="46" spans="2:6" ht="15">
      <c r="B46" s="7"/>
      <c r="C46" s="8" t="s">
        <v>52</v>
      </c>
      <c r="D46" s="8"/>
      <c r="E46" s="10"/>
      <c r="F46" s="10">
        <f>E45</f>
        <v>10000</v>
      </c>
    </row>
    <row r="47" spans="2:6" ht="15">
      <c r="B47" s="7"/>
      <c r="C47" s="8" t="s">
        <v>53</v>
      </c>
      <c r="D47" s="8"/>
      <c r="E47" s="10"/>
      <c r="F47" s="10"/>
    </row>
    <row r="48" spans="2:6" ht="15">
      <c r="B48" s="7"/>
      <c r="C48" s="8"/>
      <c r="D48" s="8"/>
      <c r="E48" s="10"/>
      <c r="F48" s="10"/>
    </row>
    <row r="49" spans="2:6" ht="15">
      <c r="B49" s="7">
        <v>40125</v>
      </c>
      <c r="C49" s="8" t="s">
        <v>29</v>
      </c>
      <c r="D49" s="8"/>
      <c r="E49" s="10">
        <v>1200</v>
      </c>
      <c r="F49" s="10"/>
    </row>
    <row r="50" spans="2:6" ht="15">
      <c r="B50" s="7"/>
      <c r="C50" s="11" t="s">
        <v>28</v>
      </c>
      <c r="D50" s="8"/>
      <c r="E50" s="10"/>
      <c r="F50" s="10">
        <f>E49</f>
        <v>1200</v>
      </c>
    </row>
    <row r="51" spans="2:6" ht="15">
      <c r="B51" s="7"/>
      <c r="C51" s="8" t="s">
        <v>30</v>
      </c>
      <c r="D51" s="8"/>
      <c r="E51" s="10"/>
      <c r="F51" s="10"/>
    </row>
    <row r="52" spans="2:6" ht="15">
      <c r="B52" s="7"/>
      <c r="C52" s="8"/>
      <c r="D52" s="8"/>
      <c r="E52" s="10"/>
      <c r="F52" s="10"/>
    </row>
    <row r="53" spans="2:6" ht="15">
      <c r="B53" s="7">
        <v>40132</v>
      </c>
      <c r="C53" s="8" t="s">
        <v>29</v>
      </c>
      <c r="D53" s="8"/>
      <c r="E53" s="10">
        <v>1600</v>
      </c>
      <c r="F53" s="10"/>
    </row>
    <row r="54" spans="2:6" ht="15">
      <c r="B54" s="7"/>
      <c r="C54" s="11" t="s">
        <v>28</v>
      </c>
      <c r="D54" s="8"/>
      <c r="E54" s="10"/>
      <c r="F54" s="10">
        <f>E53</f>
        <v>1600</v>
      </c>
    </row>
    <row r="55" spans="2:6" ht="15">
      <c r="B55" s="7"/>
      <c r="C55" s="8" t="s">
        <v>30</v>
      </c>
      <c r="D55" s="8"/>
      <c r="E55" s="10"/>
      <c r="F55" s="10"/>
    </row>
    <row r="56" spans="2:6" ht="15">
      <c r="B56" s="7"/>
      <c r="C56" s="8"/>
      <c r="D56" s="8"/>
      <c r="E56" s="10"/>
      <c r="F56" s="10"/>
    </row>
    <row r="57" spans="2:6" ht="15">
      <c r="B57" s="7">
        <v>40142</v>
      </c>
      <c r="C57" s="8" t="s">
        <v>29</v>
      </c>
      <c r="D57" s="8"/>
      <c r="E57" s="10">
        <v>750</v>
      </c>
      <c r="F57" s="10"/>
    </row>
    <row r="58" spans="2:6" ht="15">
      <c r="B58" s="7"/>
      <c r="C58" s="11" t="s">
        <v>28</v>
      </c>
      <c r="D58" s="8"/>
      <c r="E58" s="10"/>
      <c r="F58" s="10">
        <f>E57</f>
        <v>750</v>
      </c>
    </row>
    <row r="59" spans="2:6" ht="15">
      <c r="B59" s="7"/>
      <c r="C59" s="8" t="s">
        <v>30</v>
      </c>
      <c r="D59" s="8"/>
      <c r="E59" s="10"/>
      <c r="F59" s="10"/>
    </row>
    <row r="60" spans="2:6" ht="15">
      <c r="B60" s="7"/>
      <c r="C60" s="8"/>
      <c r="D60" s="8"/>
      <c r="E60" s="10"/>
      <c r="F60" s="10"/>
    </row>
    <row r="61" spans="2:6" ht="15">
      <c r="B61" s="7">
        <v>40147</v>
      </c>
      <c r="C61" s="8" t="s">
        <v>14</v>
      </c>
      <c r="D61" s="8"/>
      <c r="E61" s="10">
        <v>225</v>
      </c>
      <c r="F61" s="10"/>
    </row>
    <row r="62" spans="2:6" ht="15">
      <c r="B62" s="7"/>
      <c r="C62" s="8" t="s">
        <v>31</v>
      </c>
      <c r="D62" s="8"/>
      <c r="E62" s="10">
        <v>25</v>
      </c>
      <c r="F62" s="10"/>
    </row>
    <row r="63" spans="2:6" ht="15">
      <c r="B63" s="7"/>
      <c r="C63" s="11" t="s">
        <v>28</v>
      </c>
      <c r="D63" s="8"/>
      <c r="E63" s="10"/>
      <c r="F63" s="10">
        <f>E61+E62</f>
        <v>250</v>
      </c>
    </row>
    <row r="64" spans="2:6" ht="15">
      <c r="B64" s="7"/>
      <c r="C64" s="8" t="s">
        <v>32</v>
      </c>
      <c r="D64" s="8"/>
      <c r="E64" s="10"/>
      <c r="F64" s="10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28"/>
  <sheetViews>
    <sheetView zoomScalePageLayoutView="0" workbookViewId="0" topLeftCell="A109">
      <selection activeCell="D129" sqref="D129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28.8515625" style="1" customWidth="1"/>
    <col min="4" max="4" width="12.7109375" style="32" customWidth="1"/>
    <col min="5" max="5" width="12.7109375" style="2" customWidth="1"/>
    <col min="6" max="6" width="27.28125" style="1" bestFit="1" customWidth="1"/>
    <col min="7" max="7" width="12.7109375" style="37" customWidth="1"/>
    <col min="8" max="16384" width="9.140625" style="1" customWidth="1"/>
  </cols>
  <sheetData>
    <row r="3" spans="2:7" ht="18.75">
      <c r="B3" s="12"/>
      <c r="C3" s="57" t="s">
        <v>10</v>
      </c>
      <c r="D3" s="57"/>
      <c r="E3" s="57"/>
      <c r="F3" s="57"/>
      <c r="G3" s="57"/>
    </row>
    <row r="5" spans="2:7" ht="15">
      <c r="B5" s="60" t="s">
        <v>33</v>
      </c>
      <c r="C5" s="60"/>
      <c r="D5" s="60"/>
      <c r="E5" s="60"/>
      <c r="F5" s="60"/>
      <c r="G5" s="61"/>
    </row>
    <row r="6" spans="2:7" ht="15">
      <c r="B6" s="13" t="s">
        <v>38</v>
      </c>
      <c r="C6" s="13" t="s">
        <v>3</v>
      </c>
      <c r="D6" s="30" t="s">
        <v>4</v>
      </c>
      <c r="E6" s="13" t="s">
        <v>38</v>
      </c>
      <c r="F6" s="13" t="s">
        <v>3</v>
      </c>
      <c r="G6" s="33" t="s">
        <v>4</v>
      </c>
    </row>
    <row r="7" spans="2:7" ht="15">
      <c r="B7" s="14"/>
      <c r="C7" s="14"/>
      <c r="D7" s="29"/>
      <c r="E7" s="16">
        <v>40057</v>
      </c>
      <c r="F7" s="14" t="s">
        <v>34</v>
      </c>
      <c r="G7" s="34">
        <f>'General Journal'!F6</f>
        <v>2500</v>
      </c>
    </row>
    <row r="8" spans="2:7" ht="15">
      <c r="B8" s="14"/>
      <c r="C8" s="8" t="s">
        <v>5</v>
      </c>
      <c r="D8" s="28">
        <v>2500</v>
      </c>
      <c r="E8" s="14"/>
      <c r="F8" s="8"/>
      <c r="G8" s="35"/>
    </row>
    <row r="9" spans="2:7" ht="15">
      <c r="B9" s="14"/>
      <c r="C9" s="8"/>
      <c r="D9" s="28">
        <f>SUM(D8)</f>
        <v>2500</v>
      </c>
      <c r="E9" s="14"/>
      <c r="F9" s="8"/>
      <c r="G9" s="35">
        <f>SUM(G7:G8)</f>
        <v>2500</v>
      </c>
    </row>
    <row r="12" spans="2:7" ht="15">
      <c r="B12" s="58" t="s">
        <v>14</v>
      </c>
      <c r="C12" s="58"/>
      <c r="D12" s="58"/>
      <c r="E12" s="58"/>
      <c r="F12" s="58"/>
      <c r="G12" s="59"/>
    </row>
    <row r="13" spans="2:7" ht="15">
      <c r="B13" s="13" t="s">
        <v>38</v>
      </c>
      <c r="C13" s="13" t="s">
        <v>3</v>
      </c>
      <c r="D13" s="30" t="s">
        <v>4</v>
      </c>
      <c r="E13" s="13" t="s">
        <v>38</v>
      </c>
      <c r="F13" s="13" t="s">
        <v>3</v>
      </c>
      <c r="G13" s="33" t="s">
        <v>4</v>
      </c>
    </row>
    <row r="14" spans="2:7" ht="15">
      <c r="B14" s="13"/>
      <c r="C14" s="13"/>
      <c r="D14" s="30"/>
      <c r="E14" s="16">
        <v>40066</v>
      </c>
      <c r="F14" s="17" t="s">
        <v>35</v>
      </c>
      <c r="G14" s="36">
        <f>'General Journal'!F10</f>
        <v>1000</v>
      </c>
    </row>
    <row r="15" spans="2:7" ht="15">
      <c r="B15" s="13"/>
      <c r="C15" s="13"/>
      <c r="D15" s="30"/>
      <c r="E15" s="16">
        <v>40081</v>
      </c>
      <c r="F15" s="17" t="s">
        <v>39</v>
      </c>
      <c r="G15" s="36">
        <v>400</v>
      </c>
    </row>
    <row r="16" spans="2:7" ht="15">
      <c r="B16" s="13"/>
      <c r="C16" s="13"/>
      <c r="D16" s="30"/>
      <c r="E16" s="16">
        <v>40087</v>
      </c>
      <c r="F16" s="17" t="s">
        <v>40</v>
      </c>
      <c r="G16" s="36">
        <f>'General Journal'!F22</f>
        <v>2400</v>
      </c>
    </row>
    <row r="17" spans="2:7" ht="15">
      <c r="B17" s="13"/>
      <c r="C17" s="13"/>
      <c r="D17" s="30"/>
      <c r="E17" s="16"/>
      <c r="F17" s="17"/>
      <c r="G17" s="36"/>
    </row>
    <row r="18" spans="2:7" ht="15">
      <c r="B18" s="18">
        <v>40096</v>
      </c>
      <c r="C18" s="17" t="s">
        <v>37</v>
      </c>
      <c r="D18" s="31">
        <v>250</v>
      </c>
      <c r="E18" s="16"/>
      <c r="F18" s="17"/>
      <c r="G18" s="36"/>
    </row>
    <row r="19" spans="2:7" ht="15">
      <c r="B19" s="18">
        <v>40147</v>
      </c>
      <c r="C19" s="17" t="s">
        <v>37</v>
      </c>
      <c r="D19" s="31">
        <v>225</v>
      </c>
      <c r="E19" s="16"/>
      <c r="F19" s="17"/>
      <c r="G19" s="36"/>
    </row>
    <row r="20" spans="2:7" ht="15">
      <c r="B20" s="18">
        <v>40147</v>
      </c>
      <c r="C20" s="8" t="s">
        <v>5</v>
      </c>
      <c r="D20" s="28">
        <f>G21-D19-D18</f>
        <v>3325</v>
      </c>
      <c r="E20" s="10"/>
      <c r="F20" s="8"/>
      <c r="G20" s="35"/>
    </row>
    <row r="21" spans="2:7" ht="15">
      <c r="B21" s="13"/>
      <c r="C21" s="8"/>
      <c r="D21" s="28">
        <f>G21</f>
        <v>3800</v>
      </c>
      <c r="E21" s="10"/>
      <c r="F21" s="8"/>
      <c r="G21" s="35">
        <f>SUM(G14:G20)</f>
        <v>3800</v>
      </c>
    </row>
    <row r="23" ht="15">
      <c r="E23" s="6"/>
    </row>
    <row r="24" spans="2:7" ht="15">
      <c r="B24" s="58" t="s">
        <v>55</v>
      </c>
      <c r="C24" s="58"/>
      <c r="D24" s="58"/>
      <c r="E24" s="58"/>
      <c r="F24" s="58"/>
      <c r="G24" s="59"/>
    </row>
    <row r="25" spans="2:7" ht="15">
      <c r="B25" s="13" t="s">
        <v>38</v>
      </c>
      <c r="C25" s="13" t="s">
        <v>3</v>
      </c>
      <c r="D25" s="30" t="s">
        <v>4</v>
      </c>
      <c r="E25" s="9" t="s">
        <v>38</v>
      </c>
      <c r="F25" s="13" t="s">
        <v>3</v>
      </c>
      <c r="G25" s="33" t="s">
        <v>4</v>
      </c>
    </row>
    <row r="26" spans="2:7" ht="15">
      <c r="B26" s="20"/>
      <c r="C26" s="14"/>
      <c r="D26" s="29"/>
      <c r="E26" s="20">
        <v>40118</v>
      </c>
      <c r="F26" s="14" t="s">
        <v>56</v>
      </c>
      <c r="G26" s="35">
        <v>10000</v>
      </c>
    </row>
    <row r="27" spans="2:7" ht="15">
      <c r="B27" s="20">
        <v>40147</v>
      </c>
      <c r="C27" s="8" t="s">
        <v>5</v>
      </c>
      <c r="D27" s="29">
        <v>10000</v>
      </c>
      <c r="E27" s="15"/>
      <c r="F27" s="8"/>
      <c r="G27" s="35"/>
    </row>
    <row r="28" spans="2:7" ht="15">
      <c r="B28" s="13"/>
      <c r="C28" s="14"/>
      <c r="D28" s="28">
        <f>SUM(D26:D27)</f>
        <v>10000</v>
      </c>
      <c r="E28" s="10"/>
      <c r="F28" s="8"/>
      <c r="G28" s="35">
        <f>SUM(G26:G27)</f>
        <v>10000</v>
      </c>
    </row>
    <row r="29" ht="15">
      <c r="E29" s="6"/>
    </row>
    <row r="31" spans="2:7" ht="15">
      <c r="B31" s="58" t="s">
        <v>28</v>
      </c>
      <c r="C31" s="58"/>
      <c r="D31" s="58"/>
      <c r="E31" s="58"/>
      <c r="F31" s="58"/>
      <c r="G31" s="59"/>
    </row>
    <row r="32" spans="2:7" ht="15">
      <c r="B32" s="13" t="s">
        <v>38</v>
      </c>
      <c r="C32" s="13" t="s">
        <v>3</v>
      </c>
      <c r="D32" s="30" t="s">
        <v>4</v>
      </c>
      <c r="E32" s="9" t="s">
        <v>38</v>
      </c>
      <c r="F32" s="13" t="s">
        <v>3</v>
      </c>
      <c r="G32" s="33" t="s">
        <v>4</v>
      </c>
    </row>
    <row r="33" spans="2:7" ht="15">
      <c r="B33" s="18">
        <v>40057</v>
      </c>
      <c r="C33" s="14" t="s">
        <v>1</v>
      </c>
      <c r="D33" s="29">
        <v>2500</v>
      </c>
      <c r="E33" s="15"/>
      <c r="F33" s="14"/>
      <c r="G33" s="34"/>
    </row>
    <row r="34" spans="2:7" ht="15">
      <c r="B34" s="13"/>
      <c r="C34" s="14"/>
      <c r="D34" s="29"/>
      <c r="E34" s="19">
        <v>40071</v>
      </c>
      <c r="F34" s="14" t="s">
        <v>70</v>
      </c>
      <c r="G34" s="34">
        <v>250</v>
      </c>
    </row>
    <row r="35" spans="2:7" ht="15">
      <c r="B35" s="13"/>
      <c r="C35" s="14"/>
      <c r="D35" s="29"/>
      <c r="E35" s="19">
        <v>40096</v>
      </c>
      <c r="F35" s="14" t="s">
        <v>41</v>
      </c>
      <c r="G35" s="34">
        <v>250</v>
      </c>
    </row>
    <row r="36" spans="2:7" ht="15">
      <c r="B36" s="13"/>
      <c r="C36" s="14"/>
      <c r="D36" s="29"/>
      <c r="E36" s="19">
        <v>40101</v>
      </c>
      <c r="F36" s="14" t="s">
        <v>42</v>
      </c>
      <c r="G36" s="34">
        <v>500</v>
      </c>
    </row>
    <row r="37" spans="2:7" ht="15">
      <c r="B37" s="13"/>
      <c r="C37" s="14"/>
      <c r="D37" s="29"/>
      <c r="E37" s="19">
        <v>40116</v>
      </c>
      <c r="F37" s="14" t="s">
        <v>43</v>
      </c>
      <c r="G37" s="34">
        <v>200</v>
      </c>
    </row>
    <row r="38" spans="2:7" ht="15">
      <c r="B38" s="13"/>
      <c r="C38" s="14"/>
      <c r="D38" s="29"/>
      <c r="E38" s="19">
        <v>40117</v>
      </c>
      <c r="F38" s="14" t="s">
        <v>43</v>
      </c>
      <c r="G38" s="34">
        <v>100</v>
      </c>
    </row>
    <row r="39" spans="2:7" ht="15">
      <c r="B39" s="13"/>
      <c r="C39" s="14"/>
      <c r="D39" s="29"/>
      <c r="E39" s="19">
        <v>40118</v>
      </c>
      <c r="F39" s="14" t="s">
        <v>45</v>
      </c>
      <c r="G39" s="34">
        <v>60</v>
      </c>
    </row>
    <row r="40" spans="2:7" ht="15">
      <c r="B40" s="18">
        <v>40125</v>
      </c>
      <c r="C40" s="14" t="s">
        <v>46</v>
      </c>
      <c r="D40" s="29">
        <v>1200</v>
      </c>
      <c r="E40" s="19"/>
      <c r="F40" s="14"/>
      <c r="G40" s="34"/>
    </row>
    <row r="41" spans="2:7" ht="15">
      <c r="B41" s="18">
        <v>40132</v>
      </c>
      <c r="C41" s="14" t="s">
        <v>46</v>
      </c>
      <c r="D41" s="29">
        <v>1600</v>
      </c>
      <c r="E41" s="19"/>
      <c r="F41" s="14"/>
      <c r="G41" s="34"/>
    </row>
    <row r="42" spans="2:7" ht="15">
      <c r="B42" s="18">
        <v>40142</v>
      </c>
      <c r="C42" s="14" t="s">
        <v>46</v>
      </c>
      <c r="D42" s="29">
        <v>750</v>
      </c>
      <c r="E42" s="15"/>
      <c r="F42" s="14"/>
      <c r="G42" s="34"/>
    </row>
    <row r="43" spans="2:7" ht="15">
      <c r="B43" s="18"/>
      <c r="C43" s="14"/>
      <c r="D43" s="29"/>
      <c r="E43" s="19">
        <v>40147</v>
      </c>
      <c r="F43" s="14" t="s">
        <v>47</v>
      </c>
      <c r="G43" s="34">
        <v>25</v>
      </c>
    </row>
    <row r="44" spans="2:7" ht="15">
      <c r="B44" s="18"/>
      <c r="C44" s="14"/>
      <c r="D44" s="29"/>
      <c r="E44" s="19">
        <v>40147</v>
      </c>
      <c r="F44" s="14" t="s">
        <v>41</v>
      </c>
      <c r="G44" s="34">
        <v>225</v>
      </c>
    </row>
    <row r="45" spans="2:7" ht="15">
      <c r="B45" s="13"/>
      <c r="C45" s="14"/>
      <c r="D45" s="29"/>
      <c r="E45" s="15"/>
      <c r="F45" s="14"/>
      <c r="G45" s="34"/>
    </row>
    <row r="46" spans="2:7" ht="15">
      <c r="B46" s="13"/>
      <c r="C46" s="14"/>
      <c r="D46" s="28"/>
      <c r="E46" s="10"/>
      <c r="F46" s="8" t="s">
        <v>5</v>
      </c>
      <c r="G46" s="35">
        <f>D47-SUM(G33:G45)</f>
        <v>4440</v>
      </c>
    </row>
    <row r="47" spans="2:7" ht="15">
      <c r="B47" s="13"/>
      <c r="C47" s="14"/>
      <c r="D47" s="28">
        <f>SUM(D33:D46)</f>
        <v>6050</v>
      </c>
      <c r="E47" s="10"/>
      <c r="F47" s="8"/>
      <c r="G47" s="35">
        <f>SUM(G33:G46)</f>
        <v>6050</v>
      </c>
    </row>
    <row r="49" ht="15">
      <c r="E49" s="6"/>
    </row>
    <row r="50" spans="2:7" ht="15">
      <c r="B50" s="58" t="s">
        <v>51</v>
      </c>
      <c r="C50" s="58"/>
      <c r="D50" s="58"/>
      <c r="E50" s="58"/>
      <c r="F50" s="58"/>
      <c r="G50" s="59"/>
    </row>
    <row r="51" spans="2:7" ht="15">
      <c r="B51" s="13" t="s">
        <v>38</v>
      </c>
      <c r="C51" s="13" t="s">
        <v>3</v>
      </c>
      <c r="D51" s="30" t="s">
        <v>4</v>
      </c>
      <c r="E51" s="9" t="s">
        <v>38</v>
      </c>
      <c r="F51" s="13" t="s">
        <v>3</v>
      </c>
      <c r="G51" s="33" t="s">
        <v>4</v>
      </c>
    </row>
    <row r="52" spans="2:7" ht="15">
      <c r="B52" s="20">
        <v>40118</v>
      </c>
      <c r="C52" s="14" t="s">
        <v>54</v>
      </c>
      <c r="D52" s="29">
        <v>10000</v>
      </c>
      <c r="E52" s="15"/>
      <c r="F52" s="14"/>
      <c r="G52" s="34"/>
    </row>
    <row r="53" spans="2:7" ht="15">
      <c r="B53" s="20"/>
      <c r="C53" s="14"/>
      <c r="D53" s="29"/>
      <c r="E53" s="20">
        <v>40147</v>
      </c>
      <c r="F53" s="14" t="s">
        <v>77</v>
      </c>
      <c r="G53" s="34">
        <f>'Adjusting entries'!F18</f>
        <v>125</v>
      </c>
    </row>
    <row r="54" spans="2:7" ht="15">
      <c r="B54" s="13"/>
      <c r="C54" s="14"/>
      <c r="D54" s="29"/>
      <c r="E54" s="20">
        <v>40147</v>
      </c>
      <c r="F54" s="8" t="s">
        <v>5</v>
      </c>
      <c r="G54" s="35">
        <f>D55-G53</f>
        <v>9875</v>
      </c>
    </row>
    <row r="55" spans="2:7" ht="15">
      <c r="B55" s="13"/>
      <c r="C55" s="14"/>
      <c r="D55" s="28">
        <f>SUM(D52:D54)</f>
        <v>10000</v>
      </c>
      <c r="E55" s="10"/>
      <c r="F55" s="8"/>
      <c r="G55" s="35">
        <f>SUM(G54)</f>
        <v>9875</v>
      </c>
    </row>
    <row r="56" ht="15">
      <c r="E56" s="6"/>
    </row>
    <row r="57" ht="15">
      <c r="E57" s="6"/>
    </row>
    <row r="59" spans="2:7" ht="15">
      <c r="B59" s="58" t="s">
        <v>29</v>
      </c>
      <c r="C59" s="58"/>
      <c r="D59" s="58"/>
      <c r="E59" s="58"/>
      <c r="F59" s="58"/>
      <c r="G59" s="59"/>
    </row>
    <row r="60" spans="2:7" ht="15">
      <c r="B60" s="13" t="s">
        <v>38</v>
      </c>
      <c r="C60" s="13" t="s">
        <v>3</v>
      </c>
      <c r="D60" s="30" t="s">
        <v>4</v>
      </c>
      <c r="E60" s="9" t="s">
        <v>38</v>
      </c>
      <c r="F60" s="13" t="s">
        <v>3</v>
      </c>
      <c r="G60" s="33" t="s">
        <v>4</v>
      </c>
    </row>
    <row r="61" spans="2:7" ht="15">
      <c r="B61" s="13"/>
      <c r="C61" s="13"/>
      <c r="D61" s="30"/>
      <c r="E61" s="21">
        <v>40125</v>
      </c>
      <c r="F61" s="17" t="s">
        <v>34</v>
      </c>
      <c r="G61" s="36">
        <v>1200</v>
      </c>
    </row>
    <row r="62" spans="2:7" ht="15">
      <c r="B62" s="13"/>
      <c r="C62" s="13"/>
      <c r="D62" s="30"/>
      <c r="E62" s="21">
        <v>40132</v>
      </c>
      <c r="F62" s="17" t="s">
        <v>34</v>
      </c>
      <c r="G62" s="36">
        <v>1600</v>
      </c>
    </row>
    <row r="63" spans="2:7" ht="15">
      <c r="B63" s="13"/>
      <c r="C63" s="13"/>
      <c r="D63" s="30"/>
      <c r="E63" s="21">
        <v>40142</v>
      </c>
      <c r="F63" s="17" t="s">
        <v>34</v>
      </c>
      <c r="G63" s="33">
        <v>750</v>
      </c>
    </row>
    <row r="64" spans="2:7" ht="15">
      <c r="B64" s="21">
        <v>40147</v>
      </c>
      <c r="C64" s="56" t="s">
        <v>109</v>
      </c>
      <c r="D64" s="30">
        <f>'Closing entries'!F6</f>
        <v>3550</v>
      </c>
      <c r="E64" s="21"/>
      <c r="F64" s="17"/>
      <c r="G64" s="33"/>
    </row>
    <row r="65" spans="2:7" ht="15">
      <c r="B65" s="8"/>
      <c r="C65" s="8"/>
      <c r="D65" s="28">
        <f>SUM(D64)</f>
        <v>3550</v>
      </c>
      <c r="E65" s="10"/>
      <c r="F65" s="8"/>
      <c r="G65" s="35">
        <f>SUM(G61:G63)</f>
        <v>3550</v>
      </c>
    </row>
    <row r="70" spans="2:7" ht="15">
      <c r="B70" s="58" t="s">
        <v>13</v>
      </c>
      <c r="C70" s="58"/>
      <c r="D70" s="58"/>
      <c r="E70" s="58"/>
      <c r="F70" s="58"/>
      <c r="G70" s="59"/>
    </row>
    <row r="71" spans="2:7" ht="15">
      <c r="B71" s="13" t="s">
        <v>38</v>
      </c>
      <c r="C71" s="13" t="s">
        <v>3</v>
      </c>
      <c r="D71" s="30" t="s">
        <v>4</v>
      </c>
      <c r="E71" s="9" t="s">
        <v>38</v>
      </c>
      <c r="F71" s="13" t="s">
        <v>3</v>
      </c>
      <c r="G71" s="33" t="s">
        <v>4</v>
      </c>
    </row>
    <row r="72" spans="2:7" ht="15">
      <c r="B72" s="18">
        <v>40066</v>
      </c>
      <c r="C72" s="14" t="s">
        <v>36</v>
      </c>
      <c r="D72" s="29">
        <v>1000</v>
      </c>
      <c r="E72" s="15"/>
      <c r="F72" s="14"/>
      <c r="G72" s="34"/>
    </row>
    <row r="73" spans="2:7" ht="15">
      <c r="B73" s="13"/>
      <c r="C73" s="8"/>
      <c r="D73" s="28"/>
      <c r="E73" s="21">
        <v>40147</v>
      </c>
      <c r="F73" s="14" t="s">
        <v>110</v>
      </c>
      <c r="G73" s="34">
        <f>'Closing entries'!F10</f>
        <v>1000</v>
      </c>
    </row>
    <row r="74" spans="2:7" ht="15">
      <c r="B74" s="13"/>
      <c r="C74" s="14"/>
      <c r="D74" s="28">
        <f>SUM(D72:D73)</f>
        <v>1000</v>
      </c>
      <c r="E74" s="10"/>
      <c r="F74" s="8"/>
      <c r="G74" s="35">
        <f>SUM(G72:G73)</f>
        <v>1000</v>
      </c>
    </row>
    <row r="77" spans="2:7" ht="15">
      <c r="B77" s="58" t="s">
        <v>69</v>
      </c>
      <c r="C77" s="58"/>
      <c r="D77" s="58"/>
      <c r="E77" s="58"/>
      <c r="F77" s="58"/>
      <c r="G77" s="59"/>
    </row>
    <row r="78" spans="2:7" ht="15">
      <c r="B78" s="13" t="s">
        <v>38</v>
      </c>
      <c r="C78" s="13" t="s">
        <v>3</v>
      </c>
      <c r="D78" s="30" t="s">
        <v>4</v>
      </c>
      <c r="E78" s="9"/>
      <c r="F78" s="13" t="s">
        <v>3</v>
      </c>
      <c r="G78" s="33" t="s">
        <v>4</v>
      </c>
    </row>
    <row r="79" spans="2:7" ht="15">
      <c r="B79" s="18">
        <v>40071</v>
      </c>
      <c r="C79" s="14" t="s">
        <v>37</v>
      </c>
      <c r="D79" s="29">
        <v>250</v>
      </c>
      <c r="E79" s="15"/>
      <c r="F79" s="14"/>
      <c r="G79" s="34"/>
    </row>
    <row r="80" spans="2:7" ht="15">
      <c r="B80" s="18"/>
      <c r="C80" s="14"/>
      <c r="D80" s="29"/>
      <c r="E80" s="18">
        <v>40147</v>
      </c>
      <c r="F80" s="14" t="s">
        <v>78</v>
      </c>
      <c r="G80" s="34">
        <f>'Adjusting entries'!F17</f>
        <v>5.208333333333334</v>
      </c>
    </row>
    <row r="81" spans="2:7" ht="15">
      <c r="B81" s="13"/>
      <c r="C81" s="14"/>
      <c r="D81" s="29"/>
      <c r="E81" s="18">
        <v>40147</v>
      </c>
      <c r="F81" s="8" t="s">
        <v>75</v>
      </c>
      <c r="G81" s="35">
        <f>D82-G80</f>
        <v>244.79166666666666</v>
      </c>
    </row>
    <row r="82" spans="2:7" ht="15">
      <c r="B82" s="13"/>
      <c r="C82" s="14"/>
      <c r="D82" s="28">
        <f>SUM(D79:D81)</f>
        <v>250</v>
      </c>
      <c r="E82" s="10"/>
      <c r="F82" s="14"/>
      <c r="G82" s="35">
        <f>SUM(G80:G81)</f>
        <v>250</v>
      </c>
    </row>
    <row r="85" spans="2:7" ht="15">
      <c r="B85" s="58" t="s">
        <v>17</v>
      </c>
      <c r="C85" s="58"/>
      <c r="D85" s="58"/>
      <c r="E85" s="58"/>
      <c r="F85" s="58"/>
      <c r="G85" s="59"/>
    </row>
    <row r="86" spans="2:7" ht="15">
      <c r="B86" s="13" t="s">
        <v>38</v>
      </c>
      <c r="C86" s="13" t="s">
        <v>3</v>
      </c>
      <c r="D86" s="30" t="s">
        <v>4</v>
      </c>
      <c r="E86" s="9"/>
      <c r="F86" s="13" t="s">
        <v>3</v>
      </c>
      <c r="G86" s="33" t="s">
        <v>4</v>
      </c>
    </row>
    <row r="87" spans="2:7" ht="15">
      <c r="B87" s="18">
        <v>40081</v>
      </c>
      <c r="C87" s="14" t="s">
        <v>36</v>
      </c>
      <c r="D87" s="29">
        <v>400</v>
      </c>
      <c r="E87" s="15"/>
      <c r="F87" s="14"/>
      <c r="G87" s="34"/>
    </row>
    <row r="88" spans="2:7" ht="15">
      <c r="B88" s="13"/>
      <c r="C88" s="14"/>
      <c r="D88" s="29"/>
      <c r="E88" s="21">
        <v>40147</v>
      </c>
      <c r="F88" s="14" t="s">
        <v>110</v>
      </c>
      <c r="G88" s="35">
        <f>'Closing entries'!F11</f>
        <v>400</v>
      </c>
    </row>
    <row r="89" spans="2:7" ht="15">
      <c r="B89" s="13"/>
      <c r="C89" s="14"/>
      <c r="D89" s="28">
        <f>SUM(D87:D88)</f>
        <v>400</v>
      </c>
      <c r="E89" s="10"/>
      <c r="F89" s="14"/>
      <c r="G89" s="35">
        <f>SUM(G88)</f>
        <v>400</v>
      </c>
    </row>
    <row r="92" spans="2:7" ht="15">
      <c r="B92" s="58" t="s">
        <v>19</v>
      </c>
      <c r="C92" s="58"/>
      <c r="D92" s="58"/>
      <c r="E92" s="58"/>
      <c r="F92" s="58"/>
      <c r="G92" s="59"/>
    </row>
    <row r="93" spans="2:7" ht="15">
      <c r="B93" s="13" t="s">
        <v>38</v>
      </c>
      <c r="C93" s="13" t="s">
        <v>3</v>
      </c>
      <c r="D93" s="30" t="s">
        <v>4</v>
      </c>
      <c r="E93" s="9" t="s">
        <v>38</v>
      </c>
      <c r="F93" s="13" t="s">
        <v>3</v>
      </c>
      <c r="G93" s="33" t="s">
        <v>4</v>
      </c>
    </row>
    <row r="94" spans="2:7" ht="15">
      <c r="B94" s="18">
        <v>40087</v>
      </c>
      <c r="C94" s="14" t="s">
        <v>36</v>
      </c>
      <c r="D94" s="29">
        <f>'General Journal'!E21</f>
        <v>2400</v>
      </c>
      <c r="E94" s="15"/>
      <c r="F94" s="14"/>
      <c r="G94" s="34"/>
    </row>
    <row r="95" spans="2:7" ht="15">
      <c r="B95" s="13"/>
      <c r="C95" s="14"/>
      <c r="D95" s="29"/>
      <c r="E95" s="18">
        <v>40147</v>
      </c>
      <c r="F95" s="8" t="s">
        <v>9</v>
      </c>
      <c r="G95" s="35">
        <f>'Adjusting entries'!E5</f>
        <v>2000</v>
      </c>
    </row>
    <row r="96" spans="2:7" ht="15">
      <c r="B96" s="13"/>
      <c r="C96" s="14"/>
      <c r="D96" s="29"/>
      <c r="E96" s="21">
        <v>40147</v>
      </c>
      <c r="F96" s="14" t="s">
        <v>110</v>
      </c>
      <c r="G96" s="35">
        <f>'Closing entries'!F12</f>
        <v>400</v>
      </c>
    </row>
    <row r="97" spans="2:7" ht="15">
      <c r="B97" s="13"/>
      <c r="C97" s="14"/>
      <c r="D97" s="28">
        <f>SUM(D94:D95)</f>
        <v>2400</v>
      </c>
      <c r="E97" s="10"/>
      <c r="F97" s="14"/>
      <c r="G97" s="35">
        <f>SUM(G95:G96)</f>
        <v>2400</v>
      </c>
    </row>
    <row r="100" spans="2:7" ht="15">
      <c r="B100" s="58" t="s">
        <v>22</v>
      </c>
      <c r="C100" s="58"/>
      <c r="D100" s="58"/>
      <c r="E100" s="58"/>
      <c r="F100" s="58"/>
      <c r="G100" s="59"/>
    </row>
    <row r="101" spans="2:7" ht="15">
      <c r="B101" s="13" t="s">
        <v>38</v>
      </c>
      <c r="C101" s="13" t="s">
        <v>3</v>
      </c>
      <c r="D101" s="30" t="s">
        <v>4</v>
      </c>
      <c r="E101" s="9" t="s">
        <v>38</v>
      </c>
      <c r="F101" s="13" t="s">
        <v>3</v>
      </c>
      <c r="G101" s="33" t="s">
        <v>4</v>
      </c>
    </row>
    <row r="102" spans="2:7" ht="15">
      <c r="B102" s="18">
        <v>40101</v>
      </c>
      <c r="C102" s="14" t="s">
        <v>37</v>
      </c>
      <c r="D102" s="29">
        <v>500</v>
      </c>
      <c r="E102" s="15"/>
      <c r="F102" s="14"/>
      <c r="G102" s="34"/>
    </row>
    <row r="103" spans="2:7" ht="15">
      <c r="B103" s="18"/>
      <c r="C103" s="14"/>
      <c r="D103" s="29"/>
      <c r="E103" s="18">
        <v>40147</v>
      </c>
      <c r="F103" s="14" t="s">
        <v>74</v>
      </c>
      <c r="G103" s="34">
        <f>'Adjusting entries'!E13</f>
        <v>5.625</v>
      </c>
    </row>
    <row r="104" spans="2:7" ht="15">
      <c r="B104" s="13"/>
      <c r="C104" s="14"/>
      <c r="D104" s="29"/>
      <c r="E104" s="18">
        <v>40147</v>
      </c>
      <c r="F104" s="8" t="s">
        <v>75</v>
      </c>
      <c r="G104" s="35">
        <f>D105-G103</f>
        <v>494.375</v>
      </c>
    </row>
    <row r="105" spans="2:7" ht="15">
      <c r="B105" s="13"/>
      <c r="C105" s="14"/>
      <c r="D105" s="28">
        <f>SUM(D102:D104)</f>
        <v>500</v>
      </c>
      <c r="E105" s="10"/>
      <c r="F105" s="14"/>
      <c r="G105" s="28">
        <f>SUM(G102:G104)</f>
        <v>500</v>
      </c>
    </row>
    <row r="108" spans="2:7" ht="15">
      <c r="B108" s="58" t="s">
        <v>24</v>
      </c>
      <c r="C108" s="58"/>
      <c r="D108" s="58"/>
      <c r="E108" s="58"/>
      <c r="F108" s="58"/>
      <c r="G108" s="59"/>
    </row>
    <row r="109" spans="2:7" ht="15">
      <c r="B109" s="13" t="s">
        <v>38</v>
      </c>
      <c r="C109" s="13" t="s">
        <v>3</v>
      </c>
      <c r="D109" s="30" t="s">
        <v>4</v>
      </c>
      <c r="E109" s="9" t="s">
        <v>38</v>
      </c>
      <c r="F109" s="13" t="s">
        <v>3</v>
      </c>
      <c r="G109" s="33" t="s">
        <v>4</v>
      </c>
    </row>
    <row r="110" spans="2:7" ht="15">
      <c r="B110" s="18">
        <v>40116</v>
      </c>
      <c r="C110" s="14" t="s">
        <v>37</v>
      </c>
      <c r="D110" s="29">
        <v>200</v>
      </c>
      <c r="E110" s="15"/>
      <c r="F110" s="14"/>
      <c r="G110" s="34"/>
    </row>
    <row r="111" spans="2:7" ht="15">
      <c r="B111" s="18">
        <v>40117</v>
      </c>
      <c r="C111" s="14" t="s">
        <v>37</v>
      </c>
      <c r="D111" s="29">
        <v>100</v>
      </c>
      <c r="E111" s="15"/>
      <c r="F111" s="14"/>
      <c r="G111" s="34"/>
    </row>
    <row r="112" spans="2:7" ht="15">
      <c r="B112" s="13"/>
      <c r="C112" s="14"/>
      <c r="D112" s="29"/>
      <c r="E112" s="21">
        <v>40147</v>
      </c>
      <c r="F112" s="14" t="s">
        <v>110</v>
      </c>
      <c r="G112" s="35">
        <f>'Closing entries'!F13</f>
        <v>300</v>
      </c>
    </row>
    <row r="113" spans="2:7" ht="15">
      <c r="B113" s="13"/>
      <c r="C113" s="14"/>
      <c r="D113" s="28">
        <f>SUM(D110:D112)</f>
        <v>300</v>
      </c>
      <c r="E113" s="10"/>
      <c r="F113" s="14"/>
      <c r="G113" s="35">
        <f>SUM(G112)</f>
        <v>300</v>
      </c>
    </row>
    <row r="116" spans="2:7" ht="15">
      <c r="B116" s="58" t="s">
        <v>26</v>
      </c>
      <c r="C116" s="58"/>
      <c r="D116" s="58"/>
      <c r="E116" s="58"/>
      <c r="F116" s="58"/>
      <c r="G116" s="59"/>
    </row>
    <row r="117" spans="2:7" ht="15">
      <c r="B117" s="13" t="s">
        <v>38</v>
      </c>
      <c r="C117" s="13" t="s">
        <v>3</v>
      </c>
      <c r="D117" s="30" t="s">
        <v>4</v>
      </c>
      <c r="E117" s="9" t="s">
        <v>38</v>
      </c>
      <c r="F117" s="13" t="s">
        <v>3</v>
      </c>
      <c r="G117" s="33" t="s">
        <v>4</v>
      </c>
    </row>
    <row r="118" spans="2:7" ht="15">
      <c r="B118" s="18">
        <v>40118</v>
      </c>
      <c r="C118" s="14" t="s">
        <v>37</v>
      </c>
      <c r="D118" s="29">
        <v>60</v>
      </c>
      <c r="E118" s="15"/>
      <c r="F118" s="14"/>
      <c r="G118" s="34"/>
    </row>
    <row r="119" spans="2:7" ht="15">
      <c r="B119" s="13"/>
      <c r="C119" s="14"/>
      <c r="D119" s="29"/>
      <c r="E119" s="18">
        <v>40118</v>
      </c>
      <c r="F119" s="8" t="s">
        <v>64</v>
      </c>
      <c r="G119" s="35">
        <f>'Adjusting entries'!E9</f>
        <v>25</v>
      </c>
    </row>
    <row r="120" spans="2:7" ht="15">
      <c r="B120" s="13"/>
      <c r="C120" s="14"/>
      <c r="D120" s="29"/>
      <c r="E120" s="18">
        <v>40147</v>
      </c>
      <c r="F120" s="8" t="s">
        <v>75</v>
      </c>
      <c r="G120" s="35">
        <f>D121-G119</f>
        <v>35</v>
      </c>
    </row>
    <row r="121" spans="2:7" ht="15">
      <c r="B121" s="13"/>
      <c r="C121" s="14"/>
      <c r="D121" s="28">
        <f>SUM(D118:D119)</f>
        <v>60</v>
      </c>
      <c r="E121" s="10"/>
      <c r="F121" s="14"/>
      <c r="G121" s="35">
        <f>SUM(G119)</f>
        <v>25</v>
      </c>
    </row>
    <row r="124" spans="2:7" ht="15">
      <c r="B124" s="58" t="s">
        <v>31</v>
      </c>
      <c r="C124" s="58"/>
      <c r="D124" s="58"/>
      <c r="E124" s="58"/>
      <c r="F124" s="58"/>
      <c r="G124" s="59"/>
    </row>
    <row r="125" spans="2:7" ht="15">
      <c r="B125" s="13" t="s">
        <v>38</v>
      </c>
      <c r="C125" s="13" t="s">
        <v>3</v>
      </c>
      <c r="D125" s="30" t="s">
        <v>4</v>
      </c>
      <c r="E125" s="9" t="s">
        <v>38</v>
      </c>
      <c r="F125" s="13" t="s">
        <v>3</v>
      </c>
      <c r="G125" s="33" t="s">
        <v>4</v>
      </c>
    </row>
    <row r="126" spans="2:7" ht="15">
      <c r="B126" s="18">
        <v>40147</v>
      </c>
      <c r="C126" s="14" t="s">
        <v>37</v>
      </c>
      <c r="D126" s="29">
        <v>25</v>
      </c>
      <c r="E126" s="15"/>
      <c r="F126" s="14"/>
      <c r="G126" s="34"/>
    </row>
    <row r="127" spans="2:7" ht="15">
      <c r="B127" s="13"/>
      <c r="C127" s="14"/>
      <c r="D127" s="29"/>
      <c r="E127" s="21">
        <v>40147</v>
      </c>
      <c r="F127" s="14" t="s">
        <v>110</v>
      </c>
      <c r="G127" s="35">
        <f>'Closing entries'!F19</f>
        <v>25</v>
      </c>
    </row>
    <row r="128" spans="2:7" ht="15">
      <c r="B128" s="13"/>
      <c r="C128" s="14"/>
      <c r="D128" s="28">
        <f>SUM(D126:D127)</f>
        <v>25</v>
      </c>
      <c r="E128" s="10"/>
      <c r="F128" s="14"/>
      <c r="G128" s="35">
        <f>SUM(G127)</f>
        <v>25</v>
      </c>
    </row>
  </sheetData>
  <sheetProtection/>
  <mergeCells count="15">
    <mergeCell ref="B92:G92"/>
    <mergeCell ref="B100:G100"/>
    <mergeCell ref="B59:G59"/>
    <mergeCell ref="B108:G108"/>
    <mergeCell ref="B116:G116"/>
    <mergeCell ref="B124:G124"/>
    <mergeCell ref="C3:G3"/>
    <mergeCell ref="B5:G5"/>
    <mergeCell ref="B12:G12"/>
    <mergeCell ref="B31:G31"/>
    <mergeCell ref="B70:G70"/>
    <mergeCell ref="B77:G77"/>
    <mergeCell ref="B50:G50"/>
    <mergeCell ref="B24:G24"/>
    <mergeCell ref="B85:G8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27.421875" style="0" customWidth="1"/>
    <col min="3" max="3" width="1.7109375" style="0" customWidth="1"/>
    <col min="4" max="5" width="12.57421875" style="0" bestFit="1" customWidth="1"/>
  </cols>
  <sheetData>
    <row r="2" spans="2:5" ht="18.75">
      <c r="B2" s="57" t="s">
        <v>49</v>
      </c>
      <c r="C2" s="57"/>
      <c r="D2" s="57"/>
      <c r="E2" s="57"/>
    </row>
    <row r="4" spans="2:5" ht="15">
      <c r="B4" s="25"/>
      <c r="C4" s="25"/>
      <c r="D4" s="26" t="s">
        <v>6</v>
      </c>
      <c r="E4" s="26" t="s">
        <v>7</v>
      </c>
    </row>
    <row r="5" spans="2:5" ht="15">
      <c r="B5" s="22" t="s">
        <v>0</v>
      </c>
      <c r="C5" s="22"/>
      <c r="D5" s="23"/>
      <c r="E5" s="23">
        <f>'T-Accounts'!D8</f>
        <v>2500</v>
      </c>
    </row>
    <row r="6" spans="2:5" ht="15">
      <c r="B6" s="22" t="s">
        <v>48</v>
      </c>
      <c r="C6" s="22"/>
      <c r="D6" s="23"/>
      <c r="E6" s="23">
        <f>'T-Accounts'!D20</f>
        <v>3325</v>
      </c>
    </row>
    <row r="7" spans="2:5" ht="15">
      <c r="B7" s="22" t="s">
        <v>52</v>
      </c>
      <c r="C7" s="22"/>
      <c r="D7" s="23"/>
      <c r="E7" s="23">
        <f>'T-Accounts'!D27</f>
        <v>10000</v>
      </c>
    </row>
    <row r="8" spans="2:5" ht="15">
      <c r="B8" s="22" t="s">
        <v>28</v>
      </c>
      <c r="C8" s="22"/>
      <c r="D8" s="23">
        <f>'T-Accounts'!G46</f>
        <v>4440</v>
      </c>
      <c r="E8" s="23"/>
    </row>
    <row r="9" spans="2:5" ht="15">
      <c r="B9" s="22" t="s">
        <v>51</v>
      </c>
      <c r="C9" s="22"/>
      <c r="D9" s="23">
        <v>10000</v>
      </c>
      <c r="E9" s="23"/>
    </row>
    <row r="10" spans="2:5" ht="15">
      <c r="B10" s="22" t="s">
        <v>29</v>
      </c>
      <c r="C10" s="22"/>
      <c r="D10" s="23"/>
      <c r="E10" s="23">
        <f>'T-Accounts'!G65</f>
        <v>3550</v>
      </c>
    </row>
    <row r="11" spans="2:5" ht="15">
      <c r="B11" s="22" t="s">
        <v>13</v>
      </c>
      <c r="C11" s="22"/>
      <c r="D11" s="23">
        <f>'T-Accounts'!D74</f>
        <v>1000</v>
      </c>
      <c r="E11" s="23"/>
    </row>
    <row r="12" spans="2:5" ht="15">
      <c r="B12" s="22" t="s">
        <v>69</v>
      </c>
      <c r="C12" s="22"/>
      <c r="D12" s="23">
        <f>'T-Accounts'!D82</f>
        <v>250</v>
      </c>
      <c r="E12" s="23"/>
    </row>
    <row r="13" spans="2:5" ht="15">
      <c r="B13" s="22" t="s">
        <v>17</v>
      </c>
      <c r="C13" s="22"/>
      <c r="D13" s="23">
        <f>'T-Accounts'!D89</f>
        <v>400</v>
      </c>
      <c r="E13" s="23"/>
    </row>
    <row r="14" spans="2:5" ht="15">
      <c r="B14" s="22" t="s">
        <v>19</v>
      </c>
      <c r="C14" s="22"/>
      <c r="D14" s="23">
        <f>'T-Accounts'!D97</f>
        <v>2400</v>
      </c>
      <c r="E14" s="23"/>
    </row>
    <row r="15" spans="2:5" ht="15">
      <c r="B15" s="22" t="s">
        <v>22</v>
      </c>
      <c r="C15" s="22"/>
      <c r="D15" s="23">
        <f>'T-Accounts'!D105</f>
        <v>500</v>
      </c>
      <c r="E15" s="23"/>
    </row>
    <row r="16" spans="2:6" ht="15">
      <c r="B16" s="22" t="s">
        <v>24</v>
      </c>
      <c r="C16" s="22"/>
      <c r="D16" s="23">
        <f>'T-Accounts'!D113</f>
        <v>300</v>
      </c>
      <c r="E16" s="22"/>
      <c r="F16" s="2"/>
    </row>
    <row r="17" spans="2:6" ht="15">
      <c r="B17" s="22" t="s">
        <v>26</v>
      </c>
      <c r="C17" s="22"/>
      <c r="D17" s="23">
        <f>'T-Accounts'!D121</f>
        <v>60</v>
      </c>
      <c r="E17" s="23"/>
      <c r="F17" s="3"/>
    </row>
    <row r="18" spans="2:6" ht="15">
      <c r="B18" s="22" t="s">
        <v>31</v>
      </c>
      <c r="C18" s="22"/>
      <c r="D18" s="23">
        <f>'T-Accounts'!D128</f>
        <v>25</v>
      </c>
      <c r="E18" s="23"/>
      <c r="F18" s="3"/>
    </row>
    <row r="19" spans="2:5" ht="15.75" thickBot="1">
      <c r="B19" s="22"/>
      <c r="C19" s="22"/>
      <c r="D19" s="24">
        <f>SUM(D5:D18)</f>
        <v>19375</v>
      </c>
      <c r="E19" s="24">
        <f>SUM(E5:E18)</f>
        <v>19375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1">
      <selection activeCell="F31" sqref="F31"/>
    </sheetView>
  </sheetViews>
  <sheetFormatPr defaultColWidth="9.140625" defaultRowHeight="15"/>
  <cols>
    <col min="2" max="2" width="10.8515625" style="5" customWidth="1"/>
    <col min="3" max="3" width="45.57421875" style="0" customWidth="1"/>
    <col min="4" max="4" width="3.421875" style="0" customWidth="1"/>
    <col min="5" max="6" width="12.7109375" style="32" customWidth="1"/>
  </cols>
  <sheetData>
    <row r="2" spans="2:6" ht="18.75">
      <c r="B2" s="57" t="s">
        <v>57</v>
      </c>
      <c r="C2" s="57"/>
      <c r="D2" s="57"/>
      <c r="E2" s="57"/>
      <c r="F2" s="57"/>
    </row>
    <row r="3" spans="2:6" ht="18.75">
      <c r="B3" s="4"/>
      <c r="C3" s="4"/>
      <c r="D3" s="4"/>
      <c r="E3" s="38"/>
      <c r="F3" s="38"/>
    </row>
    <row r="4" spans="2:6" ht="15">
      <c r="B4" s="7"/>
      <c r="C4" s="8"/>
      <c r="D4" s="8"/>
      <c r="E4" s="30" t="s">
        <v>6</v>
      </c>
      <c r="F4" s="30" t="s">
        <v>7</v>
      </c>
    </row>
    <row r="5" spans="2:6" ht="15">
      <c r="B5" s="7">
        <v>40147</v>
      </c>
      <c r="C5" s="8" t="s">
        <v>58</v>
      </c>
      <c r="D5" s="8"/>
      <c r="E5" s="28">
        <v>2000</v>
      </c>
      <c r="F5" s="28"/>
    </row>
    <row r="6" spans="2:6" ht="15">
      <c r="B6" s="7"/>
      <c r="C6" s="11" t="s">
        <v>19</v>
      </c>
      <c r="D6" s="8"/>
      <c r="E6" s="28"/>
      <c r="F6" s="28">
        <f>E5</f>
        <v>2000</v>
      </c>
    </row>
    <row r="7" spans="2:6" ht="15">
      <c r="B7" s="7"/>
      <c r="C7" s="8" t="s">
        <v>59</v>
      </c>
      <c r="D7" s="8"/>
      <c r="E7" s="28"/>
      <c r="F7" s="28"/>
    </row>
    <row r="8" spans="2:6" ht="15">
      <c r="B8" s="7"/>
      <c r="C8" s="8"/>
      <c r="D8" s="8"/>
      <c r="E8" s="28"/>
      <c r="F8" s="28"/>
    </row>
    <row r="9" spans="2:6" ht="15">
      <c r="B9" s="7">
        <v>40147</v>
      </c>
      <c r="C9" s="8" t="s">
        <v>61</v>
      </c>
      <c r="D9" s="8"/>
      <c r="E9" s="28">
        <v>25</v>
      </c>
      <c r="F9" s="28"/>
    </row>
    <row r="10" spans="2:6" ht="15">
      <c r="B10" s="7"/>
      <c r="C10" s="11" t="s">
        <v>26</v>
      </c>
      <c r="D10" s="8"/>
      <c r="E10" s="28"/>
      <c r="F10" s="28">
        <f>E9</f>
        <v>25</v>
      </c>
    </row>
    <row r="11" spans="2:6" ht="15">
      <c r="B11" s="7"/>
      <c r="C11" s="8" t="s">
        <v>62</v>
      </c>
      <c r="D11" s="8"/>
      <c r="E11" s="28"/>
      <c r="F11" s="28"/>
    </row>
    <row r="12" spans="2:6" ht="15">
      <c r="B12" s="7"/>
      <c r="C12" s="8"/>
      <c r="D12" s="8"/>
      <c r="E12" s="28"/>
      <c r="F12" s="28"/>
    </row>
    <row r="13" spans="2:6" ht="15">
      <c r="B13" s="7">
        <v>40147</v>
      </c>
      <c r="C13" s="8" t="s">
        <v>65</v>
      </c>
      <c r="D13" s="8"/>
      <c r="E13" s="28">
        <f>(500-50)/10/12*1.5</f>
        <v>5.625</v>
      </c>
      <c r="F13" s="28"/>
    </row>
    <row r="14" spans="2:6" ht="15">
      <c r="B14" s="7"/>
      <c r="C14" s="8" t="s">
        <v>66</v>
      </c>
      <c r="D14" s="8"/>
      <c r="E14" s="28">
        <f>250/10/12*2.5</f>
        <v>5.208333333333334</v>
      </c>
      <c r="F14" s="28"/>
    </row>
    <row r="15" spans="2:6" ht="15">
      <c r="B15" s="7"/>
      <c r="C15" s="8" t="s">
        <v>67</v>
      </c>
      <c r="D15" s="8"/>
      <c r="E15" s="28">
        <f>(10000-2500)/5/12*1</f>
        <v>125</v>
      </c>
      <c r="F15" s="28"/>
    </row>
    <row r="16" spans="2:6" ht="15">
      <c r="B16" s="7"/>
      <c r="C16" s="11" t="s">
        <v>68</v>
      </c>
      <c r="D16" s="8"/>
      <c r="E16" s="28"/>
      <c r="F16" s="28">
        <f>E13</f>
        <v>5.625</v>
      </c>
    </row>
    <row r="17" spans="2:6" ht="15">
      <c r="B17" s="7"/>
      <c r="C17" s="11" t="s">
        <v>69</v>
      </c>
      <c r="D17" s="8"/>
      <c r="E17" s="28"/>
      <c r="F17" s="28">
        <f>E14</f>
        <v>5.208333333333334</v>
      </c>
    </row>
    <row r="18" spans="2:6" ht="15">
      <c r="B18" s="7"/>
      <c r="C18" s="11" t="s">
        <v>51</v>
      </c>
      <c r="D18" s="8"/>
      <c r="E18" s="28"/>
      <c r="F18" s="28">
        <f>E15</f>
        <v>125</v>
      </c>
    </row>
    <row r="19" spans="2:6" ht="15">
      <c r="B19" s="7"/>
      <c r="C19" s="11" t="s">
        <v>76</v>
      </c>
      <c r="D19" s="8"/>
      <c r="E19" s="28"/>
      <c r="F19" s="28"/>
    </row>
    <row r="20" spans="2:6" ht="15">
      <c r="B20" s="7"/>
      <c r="C20" s="8"/>
      <c r="D20" s="8"/>
      <c r="E20" s="28"/>
      <c r="F20" s="28"/>
    </row>
    <row r="21" spans="2:6" ht="15">
      <c r="B21" s="7">
        <v>40081</v>
      </c>
      <c r="C21" s="8" t="s">
        <v>79</v>
      </c>
      <c r="D21" s="8"/>
      <c r="E21" s="28">
        <f>10000*6%/12*1</f>
        <v>50</v>
      </c>
      <c r="F21" s="28"/>
    </row>
    <row r="22" spans="2:6" ht="15">
      <c r="B22" s="7"/>
      <c r="C22" s="11" t="s">
        <v>80</v>
      </c>
      <c r="D22" s="8"/>
      <c r="E22" s="28"/>
      <c r="F22" s="28">
        <f>E21</f>
        <v>50</v>
      </c>
    </row>
    <row r="23" spans="2:6" ht="15">
      <c r="B23" s="7"/>
      <c r="C23" s="8" t="s">
        <v>81</v>
      </c>
      <c r="D23" s="8"/>
      <c r="E23" s="28"/>
      <c r="F23" s="28"/>
    </row>
    <row r="24" spans="2:6" ht="15">
      <c r="B24" s="7"/>
      <c r="C24" s="8"/>
      <c r="D24" s="8"/>
      <c r="E24" s="28"/>
      <c r="F24" s="28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49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12.421875" style="0" customWidth="1"/>
    <col min="3" max="3" width="28.8515625" style="0" customWidth="1"/>
    <col min="4" max="4" width="12.7109375" style="42" customWidth="1"/>
    <col min="5" max="5" width="12.7109375" style="0" customWidth="1"/>
    <col min="6" max="6" width="27.28125" style="0" bestFit="1" customWidth="1"/>
    <col min="7" max="7" width="12.7109375" style="42" customWidth="1"/>
  </cols>
  <sheetData>
    <row r="3" spans="2:7" ht="15">
      <c r="B3" s="58" t="s">
        <v>2</v>
      </c>
      <c r="C3" s="58"/>
      <c r="D3" s="58"/>
      <c r="E3" s="58"/>
      <c r="F3" s="58"/>
      <c r="G3" s="59"/>
    </row>
    <row r="4" spans="2:7" ht="15">
      <c r="B4" s="13" t="s">
        <v>38</v>
      </c>
      <c r="C4" s="13" t="s">
        <v>3</v>
      </c>
      <c r="D4" s="30" t="s">
        <v>4</v>
      </c>
      <c r="E4" s="9" t="s">
        <v>38</v>
      </c>
      <c r="F4" s="13" t="s">
        <v>3</v>
      </c>
      <c r="G4" s="33" t="s">
        <v>4</v>
      </c>
    </row>
    <row r="5" spans="2:7" ht="15">
      <c r="B5" s="20">
        <v>40147</v>
      </c>
      <c r="C5" s="14" t="s">
        <v>60</v>
      </c>
      <c r="D5" s="29">
        <v>2000</v>
      </c>
      <c r="E5" s="15"/>
      <c r="F5" s="14"/>
      <c r="G5" s="34"/>
    </row>
    <row r="6" spans="2:7" ht="15">
      <c r="B6" s="13"/>
      <c r="C6" s="14"/>
      <c r="D6" s="29"/>
      <c r="E6" s="15"/>
      <c r="F6" s="8" t="s">
        <v>5</v>
      </c>
      <c r="G6" s="35">
        <v>2000</v>
      </c>
    </row>
    <row r="7" spans="2:7" ht="15">
      <c r="B7" s="13"/>
      <c r="C7" s="14"/>
      <c r="D7" s="28">
        <f>SUM(D5:D6)</f>
        <v>2000</v>
      </c>
      <c r="E7" s="10"/>
      <c r="F7" s="8"/>
      <c r="G7" s="35">
        <f>SUM(G6)</f>
        <v>2000</v>
      </c>
    </row>
    <row r="10" spans="2:7" ht="15">
      <c r="B10" s="58" t="s">
        <v>61</v>
      </c>
      <c r="C10" s="58"/>
      <c r="D10" s="58"/>
      <c r="E10" s="58"/>
      <c r="F10" s="58"/>
      <c r="G10" s="59"/>
    </row>
    <row r="11" spans="2:7" ht="15">
      <c r="B11" s="13" t="s">
        <v>38</v>
      </c>
      <c r="C11" s="13" t="s">
        <v>3</v>
      </c>
      <c r="D11" s="30" t="s">
        <v>4</v>
      </c>
      <c r="E11" s="9" t="s">
        <v>38</v>
      </c>
      <c r="F11" s="13" t="s">
        <v>3</v>
      </c>
      <c r="G11" s="33" t="s">
        <v>4</v>
      </c>
    </row>
    <row r="12" spans="2:7" ht="15">
      <c r="B12" s="20">
        <v>40147</v>
      </c>
      <c r="C12" s="14" t="s">
        <v>63</v>
      </c>
      <c r="D12" s="29">
        <f>'Adjusting entries'!F10</f>
        <v>25</v>
      </c>
      <c r="E12" s="15"/>
      <c r="F12" s="14"/>
      <c r="G12" s="34"/>
    </row>
    <row r="13" spans="2:7" ht="15">
      <c r="B13" s="13"/>
      <c r="C13" s="14"/>
      <c r="D13" s="29"/>
      <c r="E13" s="21">
        <v>40147</v>
      </c>
      <c r="F13" s="14" t="s">
        <v>110</v>
      </c>
      <c r="G13" s="35">
        <f>'Closing entries'!F14</f>
        <v>25</v>
      </c>
    </row>
    <row r="14" spans="2:7" ht="15">
      <c r="B14" s="13"/>
      <c r="C14" s="14"/>
      <c r="D14" s="28">
        <f>SUM(D12:D13)</f>
        <v>25</v>
      </c>
      <c r="E14" s="10"/>
      <c r="F14" s="8"/>
      <c r="G14" s="35">
        <f>SUM(G13)</f>
        <v>25</v>
      </c>
    </row>
    <row r="17" spans="2:7" ht="15">
      <c r="B17" s="58" t="s">
        <v>65</v>
      </c>
      <c r="C17" s="58"/>
      <c r="D17" s="58"/>
      <c r="E17" s="58"/>
      <c r="F17" s="58"/>
      <c r="G17" s="59"/>
    </row>
    <row r="18" spans="2:7" ht="15">
      <c r="B18" s="13" t="s">
        <v>38</v>
      </c>
      <c r="C18" s="13" t="s">
        <v>3</v>
      </c>
      <c r="D18" s="30" t="s">
        <v>4</v>
      </c>
      <c r="E18" s="9" t="s">
        <v>38</v>
      </c>
      <c r="F18" s="13" t="s">
        <v>3</v>
      </c>
      <c r="G18" s="33" t="s">
        <v>4</v>
      </c>
    </row>
    <row r="19" spans="2:7" ht="15">
      <c r="B19" s="20">
        <v>40147</v>
      </c>
      <c r="C19" s="14" t="s">
        <v>71</v>
      </c>
      <c r="D19" s="29">
        <f>'Adjusting entries'!F16</f>
        <v>5.625</v>
      </c>
      <c r="E19" s="15"/>
      <c r="F19" s="14"/>
      <c r="G19" s="34"/>
    </row>
    <row r="20" spans="2:7" ht="15">
      <c r="B20" s="13"/>
      <c r="C20" s="14"/>
      <c r="D20" s="29"/>
      <c r="E20" s="21">
        <v>40147</v>
      </c>
      <c r="F20" s="14" t="s">
        <v>110</v>
      </c>
      <c r="G20" s="35">
        <f>'Closing entries'!F15</f>
        <v>5.625</v>
      </c>
    </row>
    <row r="21" spans="2:7" ht="15">
      <c r="B21" s="13"/>
      <c r="C21" s="14"/>
      <c r="D21" s="28">
        <f>SUM(D19:D20)</f>
        <v>5.625</v>
      </c>
      <c r="E21" s="10"/>
      <c r="F21" s="8"/>
      <c r="G21" s="35">
        <f>SUM(G20)</f>
        <v>5.625</v>
      </c>
    </row>
    <row r="24" spans="2:7" ht="15">
      <c r="B24" s="58" t="s">
        <v>66</v>
      </c>
      <c r="C24" s="58"/>
      <c r="D24" s="58"/>
      <c r="E24" s="58"/>
      <c r="F24" s="58"/>
      <c r="G24" s="59"/>
    </row>
    <row r="25" spans="2:7" ht="15">
      <c r="B25" s="13" t="s">
        <v>38</v>
      </c>
      <c r="C25" s="13" t="s">
        <v>3</v>
      </c>
      <c r="D25" s="30" t="s">
        <v>4</v>
      </c>
      <c r="E25" s="9" t="s">
        <v>38</v>
      </c>
      <c r="F25" s="13" t="s">
        <v>3</v>
      </c>
      <c r="G25" s="33" t="s">
        <v>4</v>
      </c>
    </row>
    <row r="26" spans="2:7" ht="15">
      <c r="B26" s="20">
        <v>40147</v>
      </c>
      <c r="C26" s="14" t="s">
        <v>72</v>
      </c>
      <c r="D26" s="29">
        <f>'Adjusting entries'!F17</f>
        <v>5.208333333333334</v>
      </c>
      <c r="E26" s="15"/>
      <c r="F26" s="14"/>
      <c r="G26" s="34"/>
    </row>
    <row r="27" spans="2:7" ht="15">
      <c r="B27" s="13"/>
      <c r="C27" s="14"/>
      <c r="D27" s="29"/>
      <c r="E27" s="21">
        <v>40147</v>
      </c>
      <c r="F27" s="14" t="s">
        <v>110</v>
      </c>
      <c r="G27" s="35">
        <f>'Closing entries'!F16</f>
        <v>5.208333333333334</v>
      </c>
    </row>
    <row r="28" spans="2:7" ht="15">
      <c r="B28" s="13"/>
      <c r="C28" s="14"/>
      <c r="D28" s="28">
        <f>SUM(D26:D27)</f>
        <v>5.208333333333334</v>
      </c>
      <c r="E28" s="10"/>
      <c r="F28" s="8"/>
      <c r="G28" s="35">
        <f>SUM(G27)</f>
        <v>5.208333333333334</v>
      </c>
    </row>
    <row r="31" spans="2:7" ht="15">
      <c r="B31" s="58" t="s">
        <v>67</v>
      </c>
      <c r="C31" s="58"/>
      <c r="D31" s="58"/>
      <c r="E31" s="58"/>
      <c r="F31" s="58"/>
      <c r="G31" s="59"/>
    </row>
    <row r="32" spans="2:7" ht="15">
      <c r="B32" s="13" t="s">
        <v>38</v>
      </c>
      <c r="C32" s="13" t="s">
        <v>3</v>
      </c>
      <c r="D32" s="30" t="s">
        <v>4</v>
      </c>
      <c r="E32" s="9" t="s">
        <v>38</v>
      </c>
      <c r="F32" s="13" t="s">
        <v>3</v>
      </c>
      <c r="G32" s="33" t="s">
        <v>4</v>
      </c>
    </row>
    <row r="33" spans="2:7" ht="15">
      <c r="B33" s="20">
        <v>40147</v>
      </c>
      <c r="C33" s="14" t="s">
        <v>73</v>
      </c>
      <c r="D33" s="29">
        <f>'Adjusting entries'!F18</f>
        <v>125</v>
      </c>
      <c r="E33" s="15"/>
      <c r="F33" s="14"/>
      <c r="G33" s="34"/>
    </row>
    <row r="34" spans="2:7" ht="15">
      <c r="B34" s="13"/>
      <c r="C34" s="14"/>
      <c r="D34" s="29"/>
      <c r="E34" s="21">
        <v>40147</v>
      </c>
      <c r="F34" s="14" t="s">
        <v>110</v>
      </c>
      <c r="G34" s="35">
        <f>'Closing entries'!F17</f>
        <v>125</v>
      </c>
    </row>
    <row r="35" spans="2:7" ht="15">
      <c r="B35" s="13"/>
      <c r="C35" s="14"/>
      <c r="D35" s="28">
        <f>SUM(D33:D34)</f>
        <v>125</v>
      </c>
      <c r="E35" s="10"/>
      <c r="F35" s="8"/>
      <c r="G35" s="35">
        <f>SUM(G34)</f>
        <v>125</v>
      </c>
    </row>
    <row r="38" spans="2:7" ht="15">
      <c r="B38" s="58" t="s">
        <v>79</v>
      </c>
      <c r="C38" s="58"/>
      <c r="D38" s="58"/>
      <c r="E38" s="58"/>
      <c r="F38" s="58"/>
      <c r="G38" s="59"/>
    </row>
    <row r="39" spans="2:7" ht="15">
      <c r="B39" s="13" t="s">
        <v>38</v>
      </c>
      <c r="C39" s="13" t="s">
        <v>3</v>
      </c>
      <c r="D39" s="30" t="s">
        <v>4</v>
      </c>
      <c r="E39" s="9" t="s">
        <v>38</v>
      </c>
      <c r="F39" s="13" t="s">
        <v>3</v>
      </c>
      <c r="G39" s="33" t="s">
        <v>4</v>
      </c>
    </row>
    <row r="40" spans="2:7" ht="15">
      <c r="B40" s="20">
        <v>40147</v>
      </c>
      <c r="C40" s="14" t="s">
        <v>82</v>
      </c>
      <c r="D40" s="29">
        <f>'Adjusting entries'!F22</f>
        <v>50</v>
      </c>
      <c r="E40" s="15"/>
      <c r="F40" s="14"/>
      <c r="G40" s="34"/>
    </row>
    <row r="41" spans="2:7" ht="15">
      <c r="B41" s="13"/>
      <c r="C41" s="14"/>
      <c r="D41" s="29"/>
      <c r="E41" s="21">
        <v>40147</v>
      </c>
      <c r="F41" s="14" t="s">
        <v>110</v>
      </c>
      <c r="G41" s="35">
        <f>'Closing entries'!F18</f>
        <v>50</v>
      </c>
    </row>
    <row r="42" spans="2:7" ht="15">
      <c r="B42" s="13"/>
      <c r="C42" s="14"/>
      <c r="D42" s="28">
        <f>SUM(D40:D41)</f>
        <v>50</v>
      </c>
      <c r="E42" s="10"/>
      <c r="F42" s="8"/>
      <c r="G42" s="35">
        <f>SUM(G41)</f>
        <v>50</v>
      </c>
    </row>
    <row r="45" spans="2:7" ht="15">
      <c r="B45" s="58" t="s">
        <v>80</v>
      </c>
      <c r="C45" s="58"/>
      <c r="D45" s="58"/>
      <c r="E45" s="58"/>
      <c r="F45" s="58"/>
      <c r="G45" s="59"/>
    </row>
    <row r="46" spans="2:7" ht="15">
      <c r="B46" s="13" t="s">
        <v>38</v>
      </c>
      <c r="C46" s="13" t="s">
        <v>3</v>
      </c>
      <c r="D46" s="30" t="s">
        <v>4</v>
      </c>
      <c r="E46" s="9" t="s">
        <v>38</v>
      </c>
      <c r="F46" s="13" t="s">
        <v>3</v>
      </c>
      <c r="G46" s="33" t="s">
        <v>4</v>
      </c>
    </row>
    <row r="47" spans="2:7" ht="15">
      <c r="B47" s="20"/>
      <c r="C47" s="14"/>
      <c r="D47" s="29"/>
      <c r="E47" s="20">
        <v>40147</v>
      </c>
      <c r="F47" s="14" t="s">
        <v>83</v>
      </c>
      <c r="G47" s="34">
        <f>'Adjusting entries'!E21</f>
        <v>50</v>
      </c>
    </row>
    <row r="48" spans="2:7" ht="15">
      <c r="B48" s="20">
        <v>40147</v>
      </c>
      <c r="C48" s="14" t="s">
        <v>5</v>
      </c>
      <c r="D48" s="29">
        <v>50</v>
      </c>
      <c r="E48" s="15"/>
      <c r="F48" s="8"/>
      <c r="G48" s="35"/>
    </row>
    <row r="49" spans="2:7" ht="15">
      <c r="B49" s="13"/>
      <c r="C49" s="14"/>
      <c r="D49" s="28">
        <f>SUM(D47:D48)</f>
        <v>50</v>
      </c>
      <c r="E49" s="10"/>
      <c r="F49" s="8"/>
      <c r="G49" s="35">
        <f>SUM(G47:G48)</f>
        <v>50</v>
      </c>
    </row>
  </sheetData>
  <sheetProtection/>
  <mergeCells count="7">
    <mergeCell ref="B45:G45"/>
    <mergeCell ref="B3:G3"/>
    <mergeCell ref="B10:G10"/>
    <mergeCell ref="B17:G17"/>
    <mergeCell ref="B24:G24"/>
    <mergeCell ref="B31:G31"/>
    <mergeCell ref="B38:G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E29"/>
  <sheetViews>
    <sheetView zoomScalePageLayoutView="0" workbookViewId="0" topLeftCell="A1">
      <selection activeCell="E29" sqref="E29"/>
    </sheetView>
  </sheetViews>
  <sheetFormatPr defaultColWidth="9.140625" defaultRowHeight="15"/>
  <cols>
    <col min="2" max="2" width="27.421875" style="0" customWidth="1"/>
    <col min="3" max="3" width="1.7109375" style="0" customWidth="1"/>
    <col min="4" max="5" width="12.57421875" style="0" bestFit="1" customWidth="1"/>
  </cols>
  <sheetData>
    <row r="3" spans="2:5" ht="18.75">
      <c r="B3" s="57" t="s">
        <v>49</v>
      </c>
      <c r="C3" s="57"/>
      <c r="D3" s="57"/>
      <c r="E3" s="57"/>
    </row>
    <row r="5" spans="2:5" ht="15">
      <c r="B5" s="25"/>
      <c r="C5" s="25"/>
      <c r="D5" s="26" t="s">
        <v>6</v>
      </c>
      <c r="E5" s="26" t="s">
        <v>7</v>
      </c>
    </row>
    <row r="6" spans="2:5" ht="15">
      <c r="B6" s="22" t="s">
        <v>0</v>
      </c>
      <c r="C6" s="22"/>
      <c r="D6" s="39"/>
      <c r="E6" s="39">
        <f>'T-Accounts'!D9</f>
        <v>2500</v>
      </c>
    </row>
    <row r="7" spans="2:5" ht="15">
      <c r="B7" s="22" t="s">
        <v>48</v>
      </c>
      <c r="C7" s="22"/>
      <c r="D7" s="39"/>
      <c r="E7" s="39">
        <f>'T-Accounts'!D20</f>
        <v>3325</v>
      </c>
    </row>
    <row r="8" spans="2:5" ht="15">
      <c r="B8" s="22" t="s">
        <v>52</v>
      </c>
      <c r="C8" s="22"/>
      <c r="D8" s="39"/>
      <c r="E8" s="39">
        <f>'T-Accounts'!D28</f>
        <v>10000</v>
      </c>
    </row>
    <row r="9" spans="2:5" ht="15">
      <c r="B9" s="22" t="s">
        <v>80</v>
      </c>
      <c r="C9" s="22"/>
      <c r="D9" s="39"/>
      <c r="E9" s="39">
        <f>'New T-Accounts'!D48</f>
        <v>50</v>
      </c>
    </row>
    <row r="10" spans="2:5" ht="15">
      <c r="B10" s="22" t="s">
        <v>28</v>
      </c>
      <c r="C10" s="22"/>
      <c r="D10" s="39">
        <f>'T-Accounts'!G46</f>
        <v>4440</v>
      </c>
      <c r="E10" s="39"/>
    </row>
    <row r="11" spans="2:5" ht="15">
      <c r="B11" s="22" t="s">
        <v>51</v>
      </c>
      <c r="C11" s="22"/>
      <c r="D11" s="39">
        <f>'T-Accounts'!G55</f>
        <v>9875</v>
      </c>
      <c r="E11" s="39"/>
    </row>
    <row r="12" spans="2:5" ht="15">
      <c r="B12" s="22" t="s">
        <v>8</v>
      </c>
      <c r="C12" s="22"/>
      <c r="D12" s="39">
        <f>'New T-Accounts'!G6</f>
        <v>2000</v>
      </c>
      <c r="E12" s="39"/>
    </row>
    <row r="13" spans="2:5" ht="15">
      <c r="B13" s="22" t="s">
        <v>26</v>
      </c>
      <c r="C13" s="22"/>
      <c r="D13" s="39">
        <f>'T-Accounts'!G120</f>
        <v>35</v>
      </c>
      <c r="E13" s="39"/>
    </row>
    <row r="14" spans="2:5" ht="15">
      <c r="B14" s="22" t="s">
        <v>69</v>
      </c>
      <c r="C14" s="22"/>
      <c r="D14" s="39">
        <f>'T-Accounts'!G81</f>
        <v>244.79166666666666</v>
      </c>
      <c r="E14" s="39"/>
    </row>
    <row r="15" spans="2:5" ht="15">
      <c r="B15" s="22" t="s">
        <v>22</v>
      </c>
      <c r="C15" s="22"/>
      <c r="D15" s="39">
        <f>'T-Accounts'!G104</f>
        <v>494.375</v>
      </c>
      <c r="E15" s="39"/>
    </row>
    <row r="16" spans="2:5" ht="15">
      <c r="B16" s="22" t="s">
        <v>29</v>
      </c>
      <c r="C16" s="22"/>
      <c r="D16" s="39"/>
      <c r="E16" s="39">
        <f>'T-Accounts'!G65</f>
        <v>3550</v>
      </c>
    </row>
    <row r="17" spans="2:5" ht="15">
      <c r="B17" s="22" t="s">
        <v>13</v>
      </c>
      <c r="C17" s="22"/>
      <c r="D17" s="39">
        <f>'T-Accounts'!D74</f>
        <v>1000</v>
      </c>
      <c r="E17" s="39"/>
    </row>
    <row r="18" spans="2:5" ht="15">
      <c r="B18" s="22" t="s">
        <v>17</v>
      </c>
      <c r="C18" s="22"/>
      <c r="D18" s="39">
        <f>'T-Accounts'!D89</f>
        <v>400</v>
      </c>
      <c r="E18" s="39"/>
    </row>
    <row r="19" spans="2:5" ht="15">
      <c r="B19" s="22" t="s">
        <v>19</v>
      </c>
      <c r="C19" s="22"/>
      <c r="D19" s="39">
        <f>'T-Accounts'!G96</f>
        <v>400</v>
      </c>
      <c r="E19" s="39"/>
    </row>
    <row r="20" spans="2:5" ht="15">
      <c r="B20" s="22" t="s">
        <v>24</v>
      </c>
      <c r="C20" s="22"/>
      <c r="D20" s="39">
        <f>'T-Accounts'!D113</f>
        <v>300</v>
      </c>
      <c r="E20" s="40"/>
    </row>
    <row r="21" spans="2:5" ht="15">
      <c r="B21" s="22" t="s">
        <v>84</v>
      </c>
      <c r="C21" s="22"/>
      <c r="D21" s="39">
        <f>'New T-Accounts'!D14</f>
        <v>25</v>
      </c>
      <c r="E21" s="39"/>
    </row>
    <row r="22" spans="2:5" ht="15">
      <c r="B22" s="22" t="s">
        <v>65</v>
      </c>
      <c r="C22" s="22"/>
      <c r="D22" s="39">
        <f>'New T-Accounts'!D21</f>
        <v>5.625</v>
      </c>
      <c r="E22" s="39"/>
    </row>
    <row r="23" spans="2:5" ht="15">
      <c r="B23" s="22" t="s">
        <v>66</v>
      </c>
      <c r="C23" s="22"/>
      <c r="D23" s="39">
        <f>'New T-Accounts'!D28</f>
        <v>5.208333333333334</v>
      </c>
      <c r="E23" s="39"/>
    </row>
    <row r="24" spans="2:5" ht="15">
      <c r="B24" s="22" t="s">
        <v>67</v>
      </c>
      <c r="C24" s="22"/>
      <c r="D24" s="39">
        <f>'New T-Accounts'!D35</f>
        <v>125</v>
      </c>
      <c r="E24" s="39"/>
    </row>
    <row r="25" spans="2:5" ht="15">
      <c r="B25" s="22" t="s">
        <v>79</v>
      </c>
      <c r="C25" s="22"/>
      <c r="D25" s="39">
        <f>'New T-Accounts'!D42</f>
        <v>50</v>
      </c>
      <c r="E25" s="39"/>
    </row>
    <row r="26" spans="2:5" ht="15">
      <c r="B26" s="22" t="s">
        <v>31</v>
      </c>
      <c r="C26" s="22"/>
      <c r="D26" s="39">
        <f>'T-Accounts'!D128</f>
        <v>25</v>
      </c>
      <c r="E26" s="39"/>
    </row>
    <row r="27" spans="2:5" ht="15.75" thickBot="1">
      <c r="B27" s="22"/>
      <c r="C27" s="22"/>
      <c r="D27" s="41">
        <f>SUM(D6:D26)</f>
        <v>19425</v>
      </c>
      <c r="E27" s="41">
        <f>SUM(E6:E26)</f>
        <v>19425</v>
      </c>
    </row>
    <row r="29" ht="15">
      <c r="E29" s="42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F60"/>
  <sheetViews>
    <sheetView zoomScalePageLayoutView="0" workbookViewId="0" topLeftCell="A42">
      <selection activeCell="G66" sqref="G66"/>
    </sheetView>
  </sheetViews>
  <sheetFormatPr defaultColWidth="9.140625" defaultRowHeight="15"/>
  <cols>
    <col min="3" max="3" width="35.28125" style="0" bestFit="1" customWidth="1"/>
    <col min="4" max="4" width="1.7109375" style="0" customWidth="1"/>
    <col min="5" max="6" width="12.57421875" style="0" bestFit="1" customWidth="1"/>
  </cols>
  <sheetData>
    <row r="3" spans="3:6" ht="18.75">
      <c r="C3" s="57" t="s">
        <v>85</v>
      </c>
      <c r="D3" s="57"/>
      <c r="E3" s="57"/>
      <c r="F3" s="57"/>
    </row>
    <row r="4" spans="3:6" ht="18.75">
      <c r="C4" s="27"/>
      <c r="D4" s="27"/>
      <c r="E4" s="27"/>
      <c r="F4" s="27"/>
    </row>
    <row r="5" spans="3:6" ht="15">
      <c r="C5" s="54" t="s">
        <v>93</v>
      </c>
      <c r="D5" s="39"/>
      <c r="E5" s="39"/>
      <c r="F5" s="39"/>
    </row>
    <row r="6" spans="3:6" ht="15">
      <c r="C6" s="47" t="s">
        <v>94</v>
      </c>
      <c r="D6" s="39"/>
      <c r="E6" s="39"/>
      <c r="F6" s="39"/>
    </row>
    <row r="7" spans="3:6" ht="15">
      <c r="C7" s="45" t="s">
        <v>8</v>
      </c>
      <c r="D7" s="39"/>
      <c r="E7" s="39"/>
      <c r="F7" s="39">
        <f>'Adjusted Trial balance'!D12</f>
        <v>2000</v>
      </c>
    </row>
    <row r="8" spans="3:6" ht="15">
      <c r="C8" s="45" t="s">
        <v>26</v>
      </c>
      <c r="D8" s="39"/>
      <c r="E8" s="39"/>
      <c r="F8" s="39">
        <f>'Adjusted Trial balance'!D13</f>
        <v>35</v>
      </c>
    </row>
    <row r="9" spans="3:6" ht="15">
      <c r="C9" s="45" t="s">
        <v>28</v>
      </c>
      <c r="D9" s="39"/>
      <c r="E9" s="39"/>
      <c r="F9" s="39">
        <f>'Adjusted Trial balance'!D10</f>
        <v>4440</v>
      </c>
    </row>
    <row r="10" spans="3:6" ht="15">
      <c r="C10" s="52" t="s">
        <v>95</v>
      </c>
      <c r="D10" s="39"/>
      <c r="E10" s="39"/>
      <c r="F10" s="51">
        <f>SUM(F7:F9)</f>
        <v>6475</v>
      </c>
    </row>
    <row r="11" spans="3:6" ht="15">
      <c r="C11" s="47" t="s">
        <v>96</v>
      </c>
      <c r="D11" s="39"/>
      <c r="E11" s="39"/>
      <c r="F11" s="39"/>
    </row>
    <row r="12" spans="3:6" ht="15">
      <c r="C12" s="45" t="s">
        <v>69</v>
      </c>
      <c r="D12" s="39"/>
      <c r="E12" s="39">
        <v>250</v>
      </c>
      <c r="F12" s="39"/>
    </row>
    <row r="13" spans="3:6" ht="15">
      <c r="C13" s="45" t="s">
        <v>97</v>
      </c>
      <c r="D13" s="39"/>
      <c r="E13" s="55">
        <f>-'Adjusted Trial balance'!D23</f>
        <v>-5.208333333333334</v>
      </c>
      <c r="F13" s="39">
        <f>E12+E13</f>
        <v>244.79166666666666</v>
      </c>
    </row>
    <row r="14" spans="3:6" ht="15">
      <c r="C14" s="45" t="s">
        <v>22</v>
      </c>
      <c r="D14" s="39"/>
      <c r="E14" s="39">
        <v>500</v>
      </c>
      <c r="F14" s="39"/>
    </row>
    <row r="15" spans="3:6" ht="15">
      <c r="C15" s="45" t="s">
        <v>97</v>
      </c>
      <c r="D15" s="39"/>
      <c r="E15" s="55">
        <f>-'Adjusted Trial balance'!D22</f>
        <v>-5.625</v>
      </c>
      <c r="F15" s="39">
        <f>E14+E15</f>
        <v>494.375</v>
      </c>
    </row>
    <row r="16" spans="3:6" ht="15">
      <c r="C16" s="45" t="s">
        <v>51</v>
      </c>
      <c r="D16" s="39"/>
      <c r="E16" s="39">
        <v>10000</v>
      </c>
      <c r="F16" s="39"/>
    </row>
    <row r="17" spans="3:6" ht="15">
      <c r="C17" s="45" t="s">
        <v>97</v>
      </c>
      <c r="D17" s="39"/>
      <c r="E17" s="55">
        <f>-'Adjusted Trial balance'!D24</f>
        <v>-125</v>
      </c>
      <c r="F17" s="39">
        <f>E16+E17</f>
        <v>9875</v>
      </c>
    </row>
    <row r="18" spans="3:6" ht="15">
      <c r="C18" s="53" t="s">
        <v>98</v>
      </c>
      <c r="D18" s="39"/>
      <c r="E18" s="39"/>
      <c r="F18" s="51">
        <f>SUM(F13:F17)</f>
        <v>10614.166666666666</v>
      </c>
    </row>
    <row r="19" spans="3:6" ht="15.75" thickBot="1">
      <c r="C19" s="46" t="s">
        <v>99</v>
      </c>
      <c r="D19" s="39"/>
      <c r="E19" s="39"/>
      <c r="F19" s="50">
        <f>F18+F10</f>
        <v>17089.166666666664</v>
      </c>
    </row>
    <row r="20" spans="3:6" ht="15">
      <c r="C20" s="46"/>
      <c r="D20" s="39"/>
      <c r="E20" s="39"/>
      <c r="F20" s="39"/>
    </row>
    <row r="21" spans="3:6" ht="15">
      <c r="C21" s="54" t="s">
        <v>100</v>
      </c>
      <c r="D21" s="39"/>
      <c r="E21" s="39"/>
      <c r="F21" s="39"/>
    </row>
    <row r="22" spans="3:6" ht="15">
      <c r="C22" s="48" t="s">
        <v>101</v>
      </c>
      <c r="D22" s="39"/>
      <c r="E22" s="39"/>
      <c r="F22" s="39"/>
    </row>
    <row r="23" spans="3:6" ht="15">
      <c r="C23" s="22" t="s">
        <v>48</v>
      </c>
      <c r="D23" s="39"/>
      <c r="E23" s="39"/>
      <c r="F23" s="39">
        <f>'Adjusted Trial balance'!E7</f>
        <v>3325</v>
      </c>
    </row>
    <row r="24" spans="3:6" ht="15">
      <c r="C24" s="22" t="s">
        <v>80</v>
      </c>
      <c r="D24" s="39"/>
      <c r="E24" s="39"/>
      <c r="F24" s="39">
        <f>'Adjusted Trial balance'!E9</f>
        <v>50</v>
      </c>
    </row>
    <row r="25" spans="3:6" ht="15">
      <c r="C25" s="49" t="s">
        <v>102</v>
      </c>
      <c r="D25" s="39"/>
      <c r="E25" s="39"/>
      <c r="F25" s="51">
        <f>SUM(F23:F24)</f>
        <v>3375</v>
      </c>
    </row>
    <row r="26" spans="3:6" ht="15">
      <c r="C26" s="44" t="s">
        <v>52</v>
      </c>
      <c r="D26" s="39"/>
      <c r="E26" s="39"/>
      <c r="F26" s="39">
        <f>'Adjusted Trial balance'!E8</f>
        <v>10000</v>
      </c>
    </row>
    <row r="27" spans="3:6" ht="15">
      <c r="C27" s="46" t="s">
        <v>103</v>
      </c>
      <c r="D27" s="39"/>
      <c r="E27" s="39"/>
      <c r="F27" s="51">
        <f>F25+F26</f>
        <v>13375</v>
      </c>
    </row>
    <row r="28" spans="3:6" ht="15">
      <c r="C28" s="48" t="s">
        <v>104</v>
      </c>
      <c r="D28" s="39"/>
      <c r="E28" s="39"/>
      <c r="F28" s="39"/>
    </row>
    <row r="29" spans="3:6" ht="15">
      <c r="C29" s="49" t="s">
        <v>104</v>
      </c>
      <c r="D29" s="39"/>
      <c r="E29" s="39"/>
      <c r="F29" s="39">
        <f>F39</f>
        <v>3714.1666666666665</v>
      </c>
    </row>
    <row r="30" spans="3:6" ht="15.75" thickBot="1">
      <c r="C30" s="46" t="s">
        <v>105</v>
      </c>
      <c r="D30" s="39"/>
      <c r="E30" s="39"/>
      <c r="F30" s="50">
        <f>F29+F27</f>
        <v>17089.166666666668</v>
      </c>
    </row>
    <row r="35" spans="3:6" ht="18.75">
      <c r="C35" s="57" t="s">
        <v>86</v>
      </c>
      <c r="D35" s="57"/>
      <c r="E35" s="57"/>
      <c r="F35" s="57"/>
    </row>
    <row r="36" spans="3:6" ht="15">
      <c r="C36" s="22"/>
      <c r="D36" s="22"/>
      <c r="E36" s="22"/>
      <c r="F36" s="22"/>
    </row>
    <row r="37" spans="3:6" ht="15">
      <c r="C37" s="22" t="s">
        <v>0</v>
      </c>
      <c r="D37" s="22"/>
      <c r="E37" s="22"/>
      <c r="F37" s="39">
        <f>'Adjusted Trial balance'!E6</f>
        <v>2500</v>
      </c>
    </row>
    <row r="38" spans="3:6" ht="15">
      <c r="C38" s="22" t="s">
        <v>91</v>
      </c>
      <c r="D38" s="22"/>
      <c r="E38" s="22"/>
      <c r="F38" s="39">
        <f>F60</f>
        <v>1214.1666666666665</v>
      </c>
    </row>
    <row r="39" spans="3:6" ht="15.75" thickBot="1">
      <c r="C39" s="43" t="s">
        <v>92</v>
      </c>
      <c r="D39" s="43"/>
      <c r="E39" s="43"/>
      <c r="F39" s="41">
        <f>SUM(F37:F38)</f>
        <v>3714.1666666666665</v>
      </c>
    </row>
    <row r="44" spans="3:6" ht="18.75">
      <c r="C44" s="57" t="s">
        <v>87</v>
      </c>
      <c r="D44" s="57"/>
      <c r="E44" s="57"/>
      <c r="F44" s="57"/>
    </row>
    <row r="45" spans="3:6" ht="18.75">
      <c r="C45" s="27"/>
      <c r="D45" s="27"/>
      <c r="E45" s="27"/>
      <c r="F45" s="27"/>
    </row>
    <row r="46" spans="3:6" ht="15">
      <c r="C46" s="47" t="s">
        <v>88</v>
      </c>
      <c r="D46" s="22"/>
      <c r="E46" s="22"/>
      <c r="F46" s="39"/>
    </row>
    <row r="47" spans="3:6" ht="15">
      <c r="C47" s="45" t="s">
        <v>29</v>
      </c>
      <c r="D47" s="22"/>
      <c r="E47" s="22"/>
      <c r="F47" s="39">
        <f>'Adjusted Trial balance'!E16</f>
        <v>3550</v>
      </c>
    </row>
    <row r="48" spans="3:6" ht="15">
      <c r="C48" s="48" t="s">
        <v>89</v>
      </c>
      <c r="D48" s="22"/>
      <c r="E48" s="22"/>
      <c r="F48" s="39"/>
    </row>
    <row r="49" spans="3:6" ht="15">
      <c r="C49" s="45" t="s">
        <v>13</v>
      </c>
      <c r="D49" s="22"/>
      <c r="E49" s="22"/>
      <c r="F49" s="39">
        <f>'Adjusted Trial balance'!D17</f>
        <v>1000</v>
      </c>
    </row>
    <row r="50" spans="3:6" ht="15">
      <c r="C50" s="45" t="s">
        <v>17</v>
      </c>
      <c r="D50" s="22"/>
      <c r="E50" s="22"/>
      <c r="F50" s="39">
        <f>'Adjusted Trial balance'!D18</f>
        <v>400</v>
      </c>
    </row>
    <row r="51" spans="3:6" ht="15">
      <c r="C51" s="45" t="s">
        <v>19</v>
      </c>
      <c r="D51" s="22"/>
      <c r="E51" s="22"/>
      <c r="F51" s="39">
        <f>'Adjusted Trial balance'!D19</f>
        <v>400</v>
      </c>
    </row>
    <row r="52" spans="3:6" ht="15">
      <c r="C52" s="45" t="s">
        <v>24</v>
      </c>
      <c r="D52" s="22"/>
      <c r="E52" s="22"/>
      <c r="F52" s="39">
        <f>'Adjusted Trial balance'!D20</f>
        <v>300</v>
      </c>
    </row>
    <row r="53" spans="3:6" ht="15">
      <c r="C53" s="45" t="s">
        <v>84</v>
      </c>
      <c r="D53" s="22"/>
      <c r="E53" s="22"/>
      <c r="F53" s="39">
        <f>'Adjusted Trial balance'!D21</f>
        <v>25</v>
      </c>
    </row>
    <row r="54" spans="3:6" ht="15">
      <c r="C54" s="45" t="s">
        <v>65</v>
      </c>
      <c r="D54" s="22"/>
      <c r="E54" s="22"/>
      <c r="F54" s="39">
        <f>'Adjusted Trial balance'!D22</f>
        <v>5.625</v>
      </c>
    </row>
    <row r="55" spans="3:6" ht="15">
      <c r="C55" s="45" t="s">
        <v>66</v>
      </c>
      <c r="D55" s="22"/>
      <c r="E55" s="22"/>
      <c r="F55" s="39">
        <f>'Adjusted Trial balance'!D23</f>
        <v>5.208333333333334</v>
      </c>
    </row>
    <row r="56" spans="3:6" ht="15">
      <c r="C56" s="45" t="s">
        <v>67</v>
      </c>
      <c r="D56" s="22"/>
      <c r="E56" s="22"/>
      <c r="F56" s="39">
        <f>'Adjusted Trial balance'!D24</f>
        <v>125</v>
      </c>
    </row>
    <row r="57" spans="3:6" ht="15">
      <c r="C57" s="45" t="s">
        <v>79</v>
      </c>
      <c r="D57" s="22"/>
      <c r="E57" s="22"/>
      <c r="F57" s="39">
        <f>'Adjusted Trial balance'!D25</f>
        <v>50</v>
      </c>
    </row>
    <row r="58" spans="3:6" ht="15">
      <c r="C58" s="45" t="s">
        <v>31</v>
      </c>
      <c r="D58" s="22"/>
      <c r="E58" s="22"/>
      <c r="F58" s="39">
        <f>'Adjusted Trial balance'!D26</f>
        <v>25</v>
      </c>
    </row>
    <row r="59" spans="3:6" ht="15">
      <c r="C59" s="49" t="s">
        <v>90</v>
      </c>
      <c r="D59" s="22"/>
      <c r="E59" s="22"/>
      <c r="F59" s="51">
        <f>SUM(F49:F58)</f>
        <v>2335.8333333333335</v>
      </c>
    </row>
    <row r="60" spans="3:6" ht="15.75" thickBot="1">
      <c r="C60" s="46" t="s">
        <v>91</v>
      </c>
      <c r="D60" s="22"/>
      <c r="E60" s="22"/>
      <c r="F60" s="41">
        <f>F47-F59</f>
        <v>1214.1666666666665</v>
      </c>
    </row>
  </sheetData>
  <sheetProtection/>
  <mergeCells count="3">
    <mergeCell ref="C44:F44"/>
    <mergeCell ref="C35:F35"/>
    <mergeCell ref="C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10.8515625" style="5" customWidth="1"/>
    <col min="3" max="3" width="45.57421875" style="0" customWidth="1"/>
    <col min="4" max="4" width="3.421875" style="0" customWidth="1"/>
    <col min="5" max="6" width="12.7109375" style="32" customWidth="1"/>
  </cols>
  <sheetData>
    <row r="2" spans="2:6" ht="18.75">
      <c r="B2" s="57" t="s">
        <v>57</v>
      </c>
      <c r="C2" s="57"/>
      <c r="D2" s="57"/>
      <c r="E2" s="57"/>
      <c r="F2" s="57"/>
    </row>
    <row r="3" spans="2:6" ht="18.75">
      <c r="B3" s="4"/>
      <c r="C3" s="4"/>
      <c r="D3" s="4"/>
      <c r="E3" s="38"/>
      <c r="F3" s="38"/>
    </row>
    <row r="4" spans="2:6" ht="15">
      <c r="B4" s="7"/>
      <c r="C4" s="8"/>
      <c r="D4" s="8"/>
      <c r="E4" s="30" t="s">
        <v>6</v>
      </c>
      <c r="F4" s="30" t="s">
        <v>7</v>
      </c>
    </row>
    <row r="5" spans="2:6" ht="15">
      <c r="B5" s="7">
        <v>40147</v>
      </c>
      <c r="C5" s="8" t="s">
        <v>29</v>
      </c>
      <c r="D5" s="8"/>
      <c r="E5" s="28">
        <f>'Adjusted Trial balance'!E16</f>
        <v>3550</v>
      </c>
      <c r="F5" s="28"/>
    </row>
    <row r="6" spans="2:6" ht="15">
      <c r="B6" s="7"/>
      <c r="C6" s="11" t="s">
        <v>106</v>
      </c>
      <c r="D6" s="8"/>
      <c r="E6" s="28"/>
      <c r="F6" s="28">
        <f>E5</f>
        <v>3550</v>
      </c>
    </row>
    <row r="7" spans="2:6" ht="15">
      <c r="B7" s="7"/>
      <c r="C7" s="8" t="s">
        <v>107</v>
      </c>
      <c r="D7" s="8"/>
      <c r="E7" s="28"/>
      <c r="F7" s="28"/>
    </row>
    <row r="8" spans="2:6" ht="15">
      <c r="B8" s="7"/>
      <c r="C8" s="8"/>
      <c r="D8" s="8"/>
      <c r="E8" s="28"/>
      <c r="F8" s="28"/>
    </row>
    <row r="9" spans="2:6" ht="15">
      <c r="B9" s="7">
        <v>40147</v>
      </c>
      <c r="C9" s="8" t="s">
        <v>108</v>
      </c>
      <c r="D9" s="8"/>
      <c r="E9" s="28">
        <f>SUM(F10:F19)</f>
        <v>2335.8333333333335</v>
      </c>
      <c r="F9" s="28"/>
    </row>
    <row r="10" spans="2:6" ht="15">
      <c r="B10" s="7"/>
      <c r="C10" s="11" t="s">
        <v>13</v>
      </c>
      <c r="D10" s="8"/>
      <c r="E10" s="28"/>
      <c r="F10" s="28">
        <f>'FS'!F49</f>
        <v>1000</v>
      </c>
    </row>
    <row r="11" spans="2:6" ht="15">
      <c r="B11" s="7"/>
      <c r="C11" s="11" t="s">
        <v>17</v>
      </c>
      <c r="D11" s="8"/>
      <c r="E11" s="28"/>
      <c r="F11" s="28">
        <f>'FS'!F50</f>
        <v>400</v>
      </c>
    </row>
    <row r="12" spans="2:6" ht="15">
      <c r="B12" s="7"/>
      <c r="C12" s="11" t="s">
        <v>19</v>
      </c>
      <c r="D12" s="8"/>
      <c r="E12" s="28"/>
      <c r="F12" s="28">
        <v>400</v>
      </c>
    </row>
    <row r="13" spans="2:6" ht="15">
      <c r="B13" s="7"/>
      <c r="C13" s="11" t="s">
        <v>24</v>
      </c>
      <c r="D13" s="8"/>
      <c r="E13" s="28"/>
      <c r="F13" s="28">
        <f>'FS'!F52</f>
        <v>300</v>
      </c>
    </row>
    <row r="14" spans="2:6" ht="15">
      <c r="B14" s="7"/>
      <c r="C14" s="11" t="s">
        <v>84</v>
      </c>
      <c r="D14" s="8"/>
      <c r="E14" s="28"/>
      <c r="F14" s="28">
        <f>'FS'!F53</f>
        <v>25</v>
      </c>
    </row>
    <row r="15" spans="2:6" ht="15">
      <c r="B15" s="7"/>
      <c r="C15" s="11" t="s">
        <v>65</v>
      </c>
      <c r="D15" s="8"/>
      <c r="E15" s="28"/>
      <c r="F15" s="28">
        <f>'FS'!F54</f>
        <v>5.625</v>
      </c>
    </row>
    <row r="16" spans="2:6" ht="15">
      <c r="B16" s="7"/>
      <c r="C16" s="11" t="s">
        <v>66</v>
      </c>
      <c r="D16" s="8"/>
      <c r="E16" s="28"/>
      <c r="F16" s="28">
        <f>'FS'!F55</f>
        <v>5.208333333333334</v>
      </c>
    </row>
    <row r="17" spans="2:6" ht="15">
      <c r="B17" s="7"/>
      <c r="C17" s="11" t="s">
        <v>67</v>
      </c>
      <c r="D17" s="8"/>
      <c r="E17" s="28"/>
      <c r="F17" s="28">
        <f>'FS'!F56</f>
        <v>125</v>
      </c>
    </row>
    <row r="18" spans="2:6" ht="15">
      <c r="B18" s="7"/>
      <c r="C18" s="11" t="s">
        <v>79</v>
      </c>
      <c r="D18" s="8"/>
      <c r="E18" s="28"/>
      <c r="F18" s="28">
        <f>'FS'!F57</f>
        <v>50</v>
      </c>
    </row>
    <row r="19" spans="2:6" ht="15">
      <c r="B19" s="7"/>
      <c r="C19" s="11" t="s">
        <v>31</v>
      </c>
      <c r="D19" s="8"/>
      <c r="E19" s="28"/>
      <c r="F19" s="28">
        <f>'FS'!F58</f>
        <v>25</v>
      </c>
    </row>
    <row r="20" spans="2:6" ht="15">
      <c r="B20" s="7"/>
      <c r="C20" s="8" t="s">
        <v>107</v>
      </c>
      <c r="D20" s="8"/>
      <c r="E20" s="28"/>
      <c r="F20" s="28"/>
    </row>
    <row r="21" spans="2:6" ht="15">
      <c r="B21" s="7"/>
      <c r="C21" s="8"/>
      <c r="D21" s="8"/>
      <c r="E21" s="28"/>
      <c r="F21" s="28"/>
    </row>
    <row r="22" spans="2:6" ht="15">
      <c r="B22" s="7">
        <v>40147</v>
      </c>
      <c r="C22" s="8" t="s">
        <v>108</v>
      </c>
      <c r="D22" s="8"/>
      <c r="E22" s="28">
        <f>E5-E9</f>
        <v>1214.1666666666665</v>
      </c>
      <c r="F22" s="28"/>
    </row>
    <row r="23" spans="2:6" ht="15">
      <c r="B23" s="7"/>
      <c r="C23" s="11" t="s">
        <v>111</v>
      </c>
      <c r="D23" s="8"/>
      <c r="E23" s="28"/>
      <c r="F23" s="28">
        <f>E22</f>
        <v>1214.1666666666665</v>
      </c>
    </row>
    <row r="24" spans="2:6" ht="15">
      <c r="B24" s="7"/>
      <c r="C24" s="8" t="s">
        <v>112</v>
      </c>
      <c r="D24" s="8"/>
      <c r="E24" s="28"/>
      <c r="F24" s="28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19"/>
  <sheetViews>
    <sheetView zoomScalePageLayoutView="0" workbookViewId="0" topLeftCell="A3">
      <selection activeCell="E19" sqref="E19"/>
    </sheetView>
  </sheetViews>
  <sheetFormatPr defaultColWidth="9.140625" defaultRowHeight="15"/>
  <cols>
    <col min="2" max="2" width="27.421875" style="0" customWidth="1"/>
    <col min="3" max="3" width="1.7109375" style="0" customWidth="1"/>
    <col min="4" max="5" width="12.57421875" style="0" bestFit="1" customWidth="1"/>
  </cols>
  <sheetData>
    <row r="3" spans="2:5" ht="18.75">
      <c r="B3" s="57" t="s">
        <v>49</v>
      </c>
      <c r="C3" s="57"/>
      <c r="D3" s="57"/>
      <c r="E3" s="57"/>
    </row>
    <row r="5" spans="2:5" ht="15">
      <c r="B5" s="25"/>
      <c r="C5" s="25"/>
      <c r="D5" s="26" t="s">
        <v>6</v>
      </c>
      <c r="E5" s="26" t="s">
        <v>7</v>
      </c>
    </row>
    <row r="6" spans="2:5" ht="15">
      <c r="B6" s="22" t="s">
        <v>0</v>
      </c>
      <c r="C6" s="22"/>
      <c r="D6" s="39"/>
      <c r="E6" s="39">
        <f>'T-Accounts'!D9</f>
        <v>2500</v>
      </c>
    </row>
    <row r="7" spans="2:5" ht="15">
      <c r="B7" s="22" t="s">
        <v>111</v>
      </c>
      <c r="C7" s="22"/>
      <c r="D7" s="39"/>
      <c r="E7" s="39">
        <f>'Closing entries'!E22</f>
        <v>1214.1666666666665</v>
      </c>
    </row>
    <row r="8" spans="2:5" ht="15">
      <c r="B8" s="22" t="s">
        <v>48</v>
      </c>
      <c r="C8" s="22"/>
      <c r="D8" s="39"/>
      <c r="E8" s="39">
        <f>'T-Accounts'!D20</f>
        <v>3325</v>
      </c>
    </row>
    <row r="9" spans="2:5" ht="15">
      <c r="B9" s="22" t="s">
        <v>52</v>
      </c>
      <c r="C9" s="22"/>
      <c r="D9" s="39"/>
      <c r="E9" s="39">
        <f>'T-Accounts'!D28</f>
        <v>10000</v>
      </c>
    </row>
    <row r="10" spans="2:5" ht="15">
      <c r="B10" s="22" t="s">
        <v>80</v>
      </c>
      <c r="C10" s="22"/>
      <c r="D10" s="39"/>
      <c r="E10" s="39">
        <f>'New T-Accounts'!D48</f>
        <v>50</v>
      </c>
    </row>
    <row r="11" spans="2:5" ht="15">
      <c r="B11" s="22" t="s">
        <v>28</v>
      </c>
      <c r="C11" s="22"/>
      <c r="D11" s="39">
        <f>'T-Accounts'!G46</f>
        <v>4440</v>
      </c>
      <c r="E11" s="39"/>
    </row>
    <row r="12" spans="2:5" ht="15">
      <c r="B12" s="22" t="s">
        <v>51</v>
      </c>
      <c r="C12" s="22"/>
      <c r="D12" s="39">
        <f>'T-Accounts'!G55</f>
        <v>9875</v>
      </c>
      <c r="E12" s="39"/>
    </row>
    <row r="13" spans="2:5" ht="15">
      <c r="B13" s="22" t="s">
        <v>8</v>
      </c>
      <c r="C13" s="22"/>
      <c r="D13" s="39">
        <f>'New T-Accounts'!G6</f>
        <v>2000</v>
      </c>
      <c r="E13" s="39"/>
    </row>
    <row r="14" spans="2:5" ht="15">
      <c r="B14" s="22" t="s">
        <v>26</v>
      </c>
      <c r="C14" s="22"/>
      <c r="D14" s="39">
        <f>'T-Accounts'!G120</f>
        <v>35</v>
      </c>
      <c r="E14" s="39"/>
    </row>
    <row r="15" spans="2:5" ht="15">
      <c r="B15" s="22" t="s">
        <v>69</v>
      </c>
      <c r="C15" s="22"/>
      <c r="D15" s="39">
        <f>'T-Accounts'!G81</f>
        <v>244.79166666666666</v>
      </c>
      <c r="E15" s="39"/>
    </row>
    <row r="16" spans="2:5" ht="15">
      <c r="B16" s="22" t="s">
        <v>22</v>
      </c>
      <c r="C16" s="22"/>
      <c r="D16" s="39">
        <f>'T-Accounts'!G104</f>
        <v>494.375</v>
      </c>
      <c r="E16" s="39"/>
    </row>
    <row r="17" spans="2:5" ht="15.75" thickBot="1">
      <c r="B17" s="22"/>
      <c r="C17" s="22"/>
      <c r="D17" s="41">
        <f>SUM(D6:D16)</f>
        <v>17089.166666666668</v>
      </c>
      <c r="E17" s="41">
        <f>SUM(E6:E16)</f>
        <v>17089.166666666664</v>
      </c>
    </row>
    <row r="19" ht="15">
      <c r="E19" s="42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Katyane M</dc:creator>
  <cp:keywords/>
  <dc:description/>
  <cp:lastModifiedBy>K</cp:lastModifiedBy>
  <dcterms:created xsi:type="dcterms:W3CDTF">2009-05-25T06:02:23Z</dcterms:created>
  <dcterms:modified xsi:type="dcterms:W3CDTF">2009-08-08T02:32:02Z</dcterms:modified>
  <cp:category/>
  <cp:version/>
  <cp:contentType/>
  <cp:contentStatus/>
</cp:coreProperties>
</file>