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14-02a" sheetId="1" r:id="rId1"/>
    <sheet name="Given P14-02a" sheetId="2" r:id="rId2"/>
    <sheet name="P14-03a" sheetId="3" r:id="rId3"/>
    <sheet name="Given P14-03a" sheetId="4" r:id="rId4"/>
    <sheet name="P14-06a" sheetId="5" r:id="rId5"/>
    <sheet name="Given P14-06a" sheetId="6" r:id="rId6"/>
    <sheet name="P14-07a" sheetId="7" r:id="rId7"/>
    <sheet name="Given P14-07a" sheetId="8" r:id="rId8"/>
  </sheets>
  <definedNames>
    <definedName name="_xlnm.Print_Titles" localSheetId="0">'P14-02a'!$1:$4</definedName>
    <definedName name="_xlnm.Print_Titles" localSheetId="6">'P14-07a'!$1:$4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1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18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25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C45" authorId="0">
      <text>
        <r>
          <rPr>
            <sz val="8"/>
            <rFont val="Tahoma"/>
            <family val="2"/>
          </rPr>
          <t>Enter appropriate data in yellow cells.  Your entries "Carrying Value" will be verified.</t>
        </r>
      </text>
    </comment>
    <comment ref="D58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D73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80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87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C107" authorId="0">
      <text>
        <r>
          <rPr>
            <sz val="8"/>
            <rFont val="Tahoma"/>
            <family val="2"/>
          </rPr>
          <t>Enter appropriate data in yellow cells.  Your entries "Carrying Value" will be verified.</t>
        </r>
      </text>
    </comment>
    <comment ref="D120" authorId="0">
      <text>
        <r>
          <rPr>
            <sz val="8"/>
            <rFont val="Tahoma"/>
            <family val="2"/>
          </rPr>
          <t>Enter appropriate data in yellow cells.  Your Debit entries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C9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B27" authorId="0">
      <text>
        <r>
          <rPr>
            <sz val="8"/>
            <rFont val="Tahoma"/>
            <family val="2"/>
          </rPr>
          <t>Enter appropriate data in yellow cells.  Your entries for "Carrying Value" will be verified.</t>
        </r>
      </text>
    </comment>
    <comment ref="B28" authorId="0">
      <text>
        <r>
          <rPr>
            <sz val="8"/>
            <rFont val="Tahoma"/>
            <family val="2"/>
          </rPr>
          <t>Round your calculations to 0 decimal points in this column.</t>
        </r>
      </text>
    </comment>
    <comment ref="B37" authorId="0">
      <text>
        <r>
          <rPr>
            <sz val="8"/>
            <rFont val="Tahoma"/>
            <family val="2"/>
          </rPr>
          <t>Rounddown this calculation to -1 decimal points.</t>
        </r>
      </text>
    </comment>
    <comment ref="D46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D1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17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E35" authorId="0">
      <text>
        <r>
          <rPr>
            <sz val="8"/>
            <rFont val="Tahoma"/>
            <family val="2"/>
          </rPr>
          <t>Enter appropriate data in yellow cells.  Your entries for "Carrying Value" will be verified.</t>
        </r>
      </text>
    </comment>
    <comment ref="C36" authorId="0">
      <text>
        <r>
          <rPr>
            <sz val="8"/>
            <rFont val="Tahoma"/>
            <family val="2"/>
          </rPr>
          <t>Round your calculations to 0 decimal points in this column.</t>
        </r>
      </text>
    </comment>
    <comment ref="D47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</commentList>
</comments>
</file>

<file path=xl/comments7.xml><?xml version="1.0" encoding="utf-8"?>
<comments xmlns="http://schemas.openxmlformats.org/spreadsheetml/2006/main">
  <authors>
    <author>x</author>
  </authors>
  <commentList>
    <comment ref="A68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17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E35" authorId="0">
      <text>
        <r>
          <rPr>
            <sz val="8"/>
            <rFont val="Tahoma"/>
            <family val="2"/>
          </rPr>
          <t>Enter appropriate data in yellow cells.  Your entries for "Carrying Value" will be verified.</t>
        </r>
      </text>
    </comment>
    <comment ref="D47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</commentList>
</comments>
</file>

<file path=xl/sharedStrings.xml><?xml version="1.0" encoding="utf-8"?>
<sst xmlns="http://schemas.openxmlformats.org/spreadsheetml/2006/main" count="317" uniqueCount="96">
  <si>
    <t>Student Name:</t>
  </si>
  <si>
    <t>Class:</t>
  </si>
  <si>
    <t>Bonds issued, face value</t>
  </si>
  <si>
    <t>Annual interest</t>
  </si>
  <si>
    <t>Maturity in years</t>
  </si>
  <si>
    <t>Issuance price</t>
  </si>
  <si>
    <t>Issue price for Part 6</t>
  </si>
  <si>
    <t>General Journal</t>
  </si>
  <si>
    <t>Part 1.</t>
  </si>
  <si>
    <t>Trans.</t>
  </si>
  <si>
    <t>Date</t>
  </si>
  <si>
    <t>Account Titles</t>
  </si>
  <si>
    <t>no.</t>
  </si>
  <si>
    <t>Debit</t>
  </si>
  <si>
    <t>Credit</t>
  </si>
  <si>
    <t>Jan 1</t>
  </si>
  <si>
    <t>Cash</t>
  </si>
  <si>
    <t>Discount on Bonds Payable</t>
  </si>
  <si>
    <t xml:space="preserve">  Bonds Payable</t>
  </si>
  <si>
    <t>Part 2.</t>
  </si>
  <si>
    <t>Cash payment</t>
  </si>
  <si>
    <t>Straight-line discount amortization</t>
  </si>
  <si>
    <t>Bond interest expense</t>
  </si>
  <si>
    <t>Part 3.</t>
  </si>
  <si>
    <t>Par value at maturity</t>
  </si>
  <si>
    <t>Total repaid</t>
  </si>
  <si>
    <t>Less amount borrowed</t>
  </si>
  <si>
    <t>Total bond interest expense</t>
  </si>
  <si>
    <t xml:space="preserve">  or:</t>
  </si>
  <si>
    <t>Plus discount</t>
  </si>
  <si>
    <t>Part 4.</t>
  </si>
  <si>
    <t>Bond</t>
  </si>
  <si>
    <t>Carrying</t>
  </si>
  <si>
    <t>Discount</t>
  </si>
  <si>
    <t>Value</t>
  </si>
  <si>
    <t>Part 5.</t>
  </si>
  <si>
    <t>Jun 30</t>
  </si>
  <si>
    <t>Bond Interest Expense</t>
  </si>
  <si>
    <t xml:space="preserve">  Discount on Bonds Payable</t>
  </si>
  <si>
    <t xml:space="preserve">  Cash</t>
  </si>
  <si>
    <t>Dec 31</t>
  </si>
  <si>
    <t>Less premium</t>
  </si>
  <si>
    <t>Premium</t>
  </si>
  <si>
    <t>Premium on Bonds Payable</t>
  </si>
  <si>
    <t>Semiannual Interest Period</t>
  </si>
  <si>
    <t>Bonds issued, par value</t>
  </si>
  <si>
    <t>Market interest rate</t>
  </si>
  <si>
    <t>Semiannual</t>
  </si>
  <si>
    <t>Interest</t>
  </si>
  <si>
    <t>Unamortized</t>
  </si>
  <si>
    <t>Period</t>
  </si>
  <si>
    <t>Paid</t>
  </si>
  <si>
    <t>Expense</t>
  </si>
  <si>
    <t>Amortization</t>
  </si>
  <si>
    <t>Part 3</t>
  </si>
  <si>
    <t>June 30</t>
  </si>
  <si>
    <t>Dec. 31</t>
  </si>
  <si>
    <t>Part 4</t>
  </si>
  <si>
    <t xml:space="preserve">  Premium on Bonds Payable</t>
  </si>
  <si>
    <t xml:space="preserve">  Gain on Retirement of Bonds</t>
  </si>
  <si>
    <t>HEATHROW</t>
  </si>
  <si>
    <t>Check figures:</t>
  </si>
  <si>
    <t>(3)</t>
  </si>
  <si>
    <t>(4) 12/31/2005 carrying value</t>
  </si>
  <si>
    <t>Given Data P14-02A:</t>
  </si>
  <si>
    <t>Part  6-1.</t>
  </si>
  <si>
    <t>Part 6-2.</t>
  </si>
  <si>
    <t>Straight-line premium amortization</t>
  </si>
  <si>
    <t>Part 6-3.</t>
  </si>
  <si>
    <t>Thirty payments of $60,000</t>
  </si>
  <si>
    <t>Part 6-4.</t>
  </si>
  <si>
    <t>Part 6-5.</t>
  </si>
  <si>
    <t>Problem 14-02A</t>
  </si>
  <si>
    <t>SATURN</t>
  </si>
  <si>
    <t>Given Data P14-03A:</t>
  </si>
  <si>
    <t>Check figure:</t>
  </si>
  <si>
    <t>(2) Carrying value</t>
  </si>
  <si>
    <t>Ten payments of $16,250</t>
  </si>
  <si>
    <t>Period-End</t>
  </si>
  <si>
    <t>2004</t>
  </si>
  <si>
    <t>Problem 14-03A</t>
  </si>
  <si>
    <t>PATTON</t>
  </si>
  <si>
    <t>(2)</t>
  </si>
  <si>
    <t>(3) Carrying value</t>
  </si>
  <si>
    <t>Given Data P14-06A:</t>
  </si>
  <si>
    <t>Eight payments of $16,250</t>
  </si>
  <si>
    <t>Problem 14-06A</t>
  </si>
  <si>
    <t>Given Data P14-07A:</t>
  </si>
  <si>
    <t>McFAD</t>
  </si>
  <si>
    <t>(5) Gain</t>
  </si>
  <si>
    <t>Eight payments of $4,950</t>
  </si>
  <si>
    <t>Part 5</t>
  </si>
  <si>
    <t>Part 6:  Assume that the market rate on January 1, 2004, is 12% instead of</t>
  </si>
  <si>
    <t>10%.  Without presenting numbers, describe how this change affects amounts</t>
  </si>
  <si>
    <t>reported on McFad's financial statements.</t>
  </si>
  <si>
    <t>Problem 14-07A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</si>
</sst>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"/>
    <numFmt numFmtId="176" formatCode="0.000"/>
    <numFmt numFmtId="177" formatCode="0.0000"/>
    <numFmt numFmtId="178" formatCode="_(* #,##0.000_);_(* \(#,##0.000\);_(* &quot;-&quot;?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 style="thin"/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67" fontId="0" fillId="0" borderId="0" xfId="15" applyNumberFormat="1" applyFont="1" applyBorder="1" applyAlignment="1" applyProtection="1">
      <alignment/>
      <protection/>
    </xf>
    <xf numFmtId="169" fontId="0" fillId="0" borderId="0" xfId="17" applyNumberFormat="1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center"/>
      <protection/>
    </xf>
    <xf numFmtId="167" fontId="0" fillId="0" borderId="0" xfId="15" applyNumberFormat="1" applyAlignment="1">
      <alignment/>
    </xf>
    <xf numFmtId="169" fontId="0" fillId="0" borderId="0" xfId="17" applyNumberFormat="1" applyAlignment="1">
      <alignment/>
    </xf>
    <xf numFmtId="1" fontId="6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69" fontId="0" fillId="2" borderId="0" xfId="17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 quotePrefix="1">
      <alignment/>
      <protection/>
    </xf>
    <xf numFmtId="1" fontId="0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 horizontal="centerContinuous"/>
    </xf>
    <xf numFmtId="169" fontId="0" fillId="2" borderId="0" xfId="17" applyNumberFormat="1" applyFont="1" applyFill="1" applyBorder="1" applyAlignment="1">
      <alignment/>
    </xf>
    <xf numFmtId="9" fontId="0" fillId="2" borderId="0" xfId="19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0" fontId="0" fillId="2" borderId="0" xfId="0" applyFill="1" applyAlignment="1">
      <alignment/>
    </xf>
    <xf numFmtId="167" fontId="0" fillId="2" borderId="0" xfId="15" applyNumberFormat="1" applyFont="1" applyFill="1" applyBorder="1" applyAlignment="1" applyProtection="1">
      <alignment/>
      <protection/>
    </xf>
    <xf numFmtId="1" fontId="0" fillId="3" borderId="0" xfId="0" applyNumberFormat="1" applyFont="1" applyFill="1" applyBorder="1" applyAlignment="1" applyProtection="1">
      <alignment/>
      <protection/>
    </xf>
    <xf numFmtId="1" fontId="0" fillId="3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7" fontId="0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0" xfId="0" applyFill="1" applyAlignment="1" quotePrefix="1">
      <alignment horizontal="left"/>
    </xf>
    <xf numFmtId="0" fontId="0" fillId="2" borderId="0" xfId="0" applyFill="1" applyAlignment="1" quotePrefix="1">
      <alignment/>
    </xf>
    <xf numFmtId="167" fontId="0" fillId="2" borderId="0" xfId="15" applyNumberFormat="1" applyFill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167" fontId="0" fillId="4" borderId="0" xfId="15" applyNumberFormat="1" applyFill="1" applyAlignment="1">
      <alignment/>
    </xf>
    <xf numFmtId="167" fontId="0" fillId="4" borderId="0" xfId="15" applyNumberFormat="1" applyFont="1" applyFill="1" applyBorder="1" applyAlignment="1" applyProtection="1">
      <alignment/>
      <protection/>
    </xf>
    <xf numFmtId="167" fontId="0" fillId="4" borderId="2" xfId="15" applyNumberFormat="1" applyFill="1" applyBorder="1" applyAlignment="1">
      <alignment/>
    </xf>
    <xf numFmtId="169" fontId="0" fillId="4" borderId="0" xfId="17" applyNumberFormat="1" applyFont="1" applyFill="1" applyBorder="1" applyAlignment="1" applyProtection="1">
      <alignment/>
      <protection/>
    </xf>
    <xf numFmtId="167" fontId="0" fillId="4" borderId="3" xfId="15" applyNumberFormat="1" applyFont="1" applyFill="1" applyBorder="1" applyAlignment="1" applyProtection="1">
      <alignment/>
      <protection/>
    </xf>
    <xf numFmtId="167" fontId="0" fillId="4" borderId="1" xfId="15" applyNumberFormat="1" applyFont="1" applyFill="1" applyBorder="1" applyAlignment="1" applyProtection="1">
      <alignment/>
      <protection/>
    </xf>
    <xf numFmtId="169" fontId="0" fillId="4" borderId="4" xfId="17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2" fontId="0" fillId="2" borderId="0" xfId="0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Continuous"/>
      <protection/>
    </xf>
    <xf numFmtId="0" fontId="0" fillId="2" borderId="1" xfId="0" applyFont="1" applyFill="1" applyBorder="1" applyAlignment="1">
      <alignment horizontal="centerContinuous"/>
    </xf>
    <xf numFmtId="1" fontId="0" fillId="2" borderId="1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14" fontId="0" fillId="2" borderId="0" xfId="0" applyNumberFormat="1" applyFont="1" applyFill="1" applyBorder="1" applyAlignment="1" applyProtection="1">
      <alignment horizontal="left"/>
      <protection/>
    </xf>
    <xf numFmtId="169" fontId="0" fillId="4" borderId="2" xfId="17" applyNumberFormat="1" applyFont="1" applyFill="1" applyBorder="1" applyAlignment="1" applyProtection="1">
      <alignment/>
      <protection/>
    </xf>
    <xf numFmtId="169" fontId="0" fillId="4" borderId="5" xfId="17" applyNumberFormat="1" applyFont="1" applyFill="1" applyBorder="1" applyAlignment="1" applyProtection="1">
      <alignment/>
      <protection/>
    </xf>
    <xf numFmtId="167" fontId="0" fillId="4" borderId="6" xfId="15" applyNumberFormat="1" applyFont="1" applyFill="1" applyBorder="1" applyAlignment="1" applyProtection="1">
      <alignment/>
      <protection/>
    </xf>
    <xf numFmtId="167" fontId="0" fillId="4" borderId="5" xfId="15" applyNumberFormat="1" applyFont="1" applyFill="1" applyBorder="1" applyAlignment="1" applyProtection="1">
      <alignment/>
      <protection/>
    </xf>
    <xf numFmtId="167" fontId="0" fillId="4" borderId="0" xfId="0" applyNumberFormat="1" applyFont="1" applyFill="1" applyAlignment="1">
      <alignment/>
    </xf>
    <xf numFmtId="167" fontId="0" fillId="4" borderId="0" xfId="15" applyNumberFormat="1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7" fontId="0" fillId="4" borderId="2" xfId="15" applyNumberFormat="1" applyFont="1" applyFill="1" applyBorder="1" applyAlignment="1" applyProtection="1">
      <alignment/>
      <protection/>
    </xf>
    <xf numFmtId="167" fontId="0" fillId="4" borderId="2" xfId="0" applyNumberFormat="1" applyFont="1" applyFill="1" applyBorder="1" applyAlignment="1">
      <alignment/>
    </xf>
    <xf numFmtId="167" fontId="0" fillId="4" borderId="0" xfId="15" applyNumberFormat="1" applyFill="1" applyBorder="1" applyAlignment="1">
      <alignment/>
    </xf>
    <xf numFmtId="0" fontId="0" fillId="2" borderId="0" xfId="0" applyFont="1" applyFill="1" applyBorder="1" applyAlignment="1">
      <alignment/>
    </xf>
    <xf numFmtId="167" fontId="0" fillId="4" borderId="7" xfId="15" applyNumberFormat="1" applyFont="1" applyFill="1" applyBorder="1" applyAlignment="1" applyProtection="1">
      <alignment/>
      <protection/>
    </xf>
    <xf numFmtId="167" fontId="0" fillId="4" borderId="0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0" xfId="0" applyNumberFormat="1" applyFont="1" applyFill="1" applyBorder="1" applyAlignment="1" applyProtection="1">
      <alignment horizontal="center"/>
      <protection/>
    </xf>
    <xf numFmtId="167" fontId="0" fillId="2" borderId="0" xfId="15" applyNumberFormat="1" applyFill="1" applyAlignment="1">
      <alignment/>
    </xf>
    <xf numFmtId="169" fontId="0" fillId="4" borderId="0" xfId="17" applyNumberFormat="1" applyFill="1" applyAlignment="1">
      <alignment/>
    </xf>
    <xf numFmtId="169" fontId="0" fillId="4" borderId="0" xfId="17" applyNumberFormat="1" applyFill="1" applyAlignment="1">
      <alignment/>
    </xf>
    <xf numFmtId="167" fontId="0" fillId="4" borderId="0" xfId="15" applyNumberFormat="1" applyFill="1" applyAlignment="1">
      <alignment/>
    </xf>
    <xf numFmtId="169" fontId="0" fillId="4" borderId="8" xfId="17" applyNumberFormat="1" applyFont="1" applyFill="1" applyBorder="1" applyAlignment="1" applyProtection="1">
      <alignment/>
      <protection/>
    </xf>
    <xf numFmtId="167" fontId="0" fillId="4" borderId="8" xfId="15" applyNumberFormat="1" applyFont="1" applyFill="1" applyBorder="1" applyAlignment="1" applyProtection="1">
      <alignment/>
      <protection/>
    </xf>
    <xf numFmtId="167" fontId="0" fillId="4" borderId="2" xfId="15" applyNumberFormat="1" applyFill="1" applyBorder="1" applyAlignment="1">
      <alignment/>
    </xf>
    <xf numFmtId="167" fontId="0" fillId="4" borderId="9" xfId="15" applyNumberFormat="1" applyFont="1" applyFill="1" applyBorder="1" applyAlignment="1" applyProtection="1">
      <alignment/>
      <protection/>
    </xf>
    <xf numFmtId="167" fontId="0" fillId="4" borderId="3" xfId="15" applyNumberFormat="1" applyFill="1" applyBorder="1" applyAlignment="1">
      <alignment/>
    </xf>
    <xf numFmtId="169" fontId="0" fillId="4" borderId="10" xfId="17" applyNumberFormat="1" applyFont="1" applyFill="1" applyBorder="1" applyAlignment="1" applyProtection="1">
      <alignment/>
      <protection/>
    </xf>
    <xf numFmtId="169" fontId="0" fillId="4" borderId="11" xfId="17" applyNumberFormat="1" applyFont="1" applyFill="1" applyBorder="1" applyAlignment="1" applyProtection="1">
      <alignment/>
      <protection/>
    </xf>
    <xf numFmtId="169" fontId="0" fillId="4" borderId="12" xfId="17" applyNumberFormat="1" applyFont="1" applyFill="1" applyBorder="1" applyAlignment="1" applyProtection="1">
      <alignment/>
      <protection/>
    </xf>
    <xf numFmtId="167" fontId="0" fillId="4" borderId="13" xfId="15" applyNumberFormat="1" applyFont="1" applyFill="1" applyBorder="1" applyAlignment="1" applyProtection="1">
      <alignment/>
      <protection/>
    </xf>
    <xf numFmtId="167" fontId="0" fillId="4" borderId="14" xfId="15" applyNumberFormat="1" applyFont="1" applyFill="1" applyBorder="1" applyAlignment="1" applyProtection="1">
      <alignment/>
      <protection/>
    </xf>
    <xf numFmtId="167" fontId="0" fillId="2" borderId="0" xfId="0" applyNumberFormat="1" applyFont="1" applyFill="1" applyAlignment="1">
      <alignment/>
    </xf>
    <xf numFmtId="164" fontId="0" fillId="2" borderId="0" xfId="19" applyNumberFormat="1" applyFont="1" applyFill="1" applyBorder="1" applyAlignment="1">
      <alignment/>
    </xf>
    <xf numFmtId="0" fontId="0" fillId="2" borderId="0" xfId="0" applyFill="1" applyAlignment="1" quotePrefix="1">
      <alignment horizontal="center"/>
    </xf>
    <xf numFmtId="167" fontId="0" fillId="4" borderId="0" xfId="15" applyNumberFormat="1" applyFill="1" applyAlignment="1">
      <alignment horizontal="center"/>
    </xf>
    <xf numFmtId="167" fontId="0" fillId="4" borderId="3" xfId="15" applyNumberFormat="1" applyFill="1" applyBorder="1" applyAlignment="1">
      <alignment horizontal="center"/>
    </xf>
    <xf numFmtId="167" fontId="0" fillId="4" borderId="0" xfId="0" applyNumberFormat="1" applyFill="1" applyAlignment="1">
      <alignment/>
    </xf>
    <xf numFmtId="0" fontId="0" fillId="4" borderId="7" xfId="0" applyFont="1" applyFill="1" applyBorder="1" applyAlignment="1">
      <alignment/>
    </xf>
    <xf numFmtId="0" fontId="0" fillId="4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showGridLines="0" tabSelected="1" workbookViewId="0" topLeftCell="A37">
      <selection activeCell="F59" sqref="F59"/>
    </sheetView>
  </sheetViews>
  <sheetFormatPr defaultColWidth="9.140625" defaultRowHeight="12.75"/>
  <cols>
    <col min="1" max="1" width="7.57421875" style="6" customWidth="1"/>
    <col min="2" max="2" width="25.7109375" style="6" bestFit="1" customWidth="1"/>
    <col min="3" max="4" width="11.28125" style="6" bestFit="1" customWidth="1"/>
    <col min="5" max="5" width="10.28125" style="6" bestFit="1" customWidth="1"/>
    <col min="6" max="6" width="9.7109375" style="6" bestFit="1" customWidth="1"/>
    <col min="7" max="16384" width="9.140625" style="6" customWidth="1"/>
  </cols>
  <sheetData>
    <row r="1" spans="3:4" ht="12.75">
      <c r="C1" s="2" t="s">
        <v>0</v>
      </c>
      <c r="D1" s="3"/>
    </row>
    <row r="2" spans="3:4" ht="12.75">
      <c r="C2" s="2" t="s">
        <v>1</v>
      </c>
      <c r="D2" s="3"/>
    </row>
    <row r="3" spans="3:4" ht="12.75">
      <c r="C3" s="4"/>
      <c r="D3" s="5" t="s">
        <v>72</v>
      </c>
    </row>
    <row r="4" ht="12.75"/>
    <row r="5" spans="1:5" ht="12.75">
      <c r="A5" s="21" t="s">
        <v>60</v>
      </c>
      <c r="B5" s="22"/>
      <c r="C5" s="22"/>
      <c r="D5" s="22"/>
      <c r="E5" s="22"/>
    </row>
    <row r="6" spans="1:5" ht="12.75">
      <c r="A6" s="30" t="s">
        <v>7</v>
      </c>
      <c r="B6" s="31"/>
      <c r="C6" s="31"/>
      <c r="D6" s="31"/>
      <c r="E6" s="31"/>
    </row>
    <row r="7" spans="1:5" ht="12.75">
      <c r="A7" s="32" t="s">
        <v>8</v>
      </c>
      <c r="B7" s="33"/>
      <c r="C7" s="33"/>
      <c r="D7" s="32"/>
      <c r="E7" s="34"/>
    </row>
    <row r="8" spans="1:5" ht="12.75">
      <c r="A8" s="32"/>
      <c r="B8" s="33"/>
      <c r="C8" s="35" t="s">
        <v>9</v>
      </c>
      <c r="D8" s="33"/>
      <c r="E8" s="33"/>
    </row>
    <row r="9" spans="1:5" ht="12.75">
      <c r="A9" s="36" t="s">
        <v>10</v>
      </c>
      <c r="B9" s="36" t="s">
        <v>11</v>
      </c>
      <c r="C9" s="36" t="s">
        <v>12</v>
      </c>
      <c r="D9" s="36" t="s">
        <v>13</v>
      </c>
      <c r="E9" s="36" t="s">
        <v>14</v>
      </c>
    </row>
    <row r="10" spans="1:5" ht="12.75">
      <c r="A10" s="37">
        <v>2004</v>
      </c>
      <c r="B10" s="26"/>
      <c r="C10" s="26"/>
      <c r="D10" s="26"/>
      <c r="E10" s="26"/>
    </row>
    <row r="11" spans="1:5" ht="12.75">
      <c r="A11" s="38" t="s">
        <v>15</v>
      </c>
      <c r="B11" s="26" t="s">
        <v>16</v>
      </c>
      <c r="C11" s="26"/>
      <c r="D11" s="44"/>
      <c r="E11" s="39"/>
    </row>
    <row r="12" spans="1:5" ht="12.75">
      <c r="A12" s="40"/>
      <c r="B12" s="40" t="s">
        <v>17</v>
      </c>
      <c r="C12" s="40"/>
      <c r="D12" s="43"/>
      <c r="E12" s="41"/>
    </row>
    <row r="13" spans="1:5" ht="12.75">
      <c r="A13" s="40"/>
      <c r="B13" s="40" t="s">
        <v>18</v>
      </c>
      <c r="C13" s="40"/>
      <c r="D13" s="41"/>
      <c r="E13" s="43"/>
    </row>
    <row r="14" spans="1:5" ht="12.75">
      <c r="A14" s="10"/>
      <c r="B14" s="10"/>
      <c r="C14" s="10"/>
      <c r="D14" s="10"/>
      <c r="E14" s="10"/>
    </row>
    <row r="15" spans="1:5" ht="12.75">
      <c r="A15" s="10"/>
      <c r="B15" s="10"/>
      <c r="C15" s="10"/>
      <c r="D15" s="10"/>
      <c r="E15" s="10"/>
    </row>
    <row r="16" spans="1:5" ht="12.75">
      <c r="A16" s="40" t="s">
        <v>19</v>
      </c>
      <c r="B16" s="40"/>
      <c r="C16" s="40"/>
      <c r="D16" s="10"/>
      <c r="E16" s="10"/>
    </row>
    <row r="17" spans="1:5" ht="12.75">
      <c r="A17" s="40"/>
      <c r="B17" s="40"/>
      <c r="C17" s="40"/>
      <c r="D17" s="10"/>
      <c r="E17" s="10"/>
    </row>
    <row r="18" spans="1:5" ht="12.75">
      <c r="A18" s="40" t="s">
        <v>20</v>
      </c>
      <c r="B18" s="40"/>
      <c r="C18" s="45"/>
      <c r="D18" s="10"/>
      <c r="E18" s="10"/>
    </row>
    <row r="19" spans="1:5" ht="12.75">
      <c r="A19" s="40" t="s">
        <v>21</v>
      </c>
      <c r="B19" s="40"/>
      <c r="C19" s="46"/>
      <c r="E19" s="10"/>
    </row>
    <row r="20" spans="1:5" ht="12.75">
      <c r="A20" s="40" t="s">
        <v>22</v>
      </c>
      <c r="B20" s="40"/>
      <c r="C20" s="43"/>
      <c r="E20" s="10"/>
    </row>
    <row r="21" spans="1:5" ht="12.75">
      <c r="A21" s="10"/>
      <c r="B21" s="10"/>
      <c r="C21" s="11"/>
      <c r="D21" s="10"/>
      <c r="E21" s="10"/>
    </row>
    <row r="22" spans="1:5" ht="12.75">
      <c r="A22" s="10"/>
      <c r="B22" s="10"/>
      <c r="C22" s="10"/>
      <c r="D22" s="10"/>
      <c r="E22" s="10"/>
    </row>
    <row r="23" spans="1:5" ht="12.75">
      <c r="A23" s="40" t="s">
        <v>23</v>
      </c>
      <c r="B23" s="40"/>
      <c r="C23" s="40"/>
      <c r="D23" s="10"/>
      <c r="E23" s="10"/>
    </row>
    <row r="24" spans="1:5" ht="12.75">
      <c r="A24" s="40"/>
      <c r="B24" s="40"/>
      <c r="C24" s="40"/>
      <c r="D24" s="10"/>
      <c r="E24" s="10"/>
    </row>
    <row r="25" spans="1:5" ht="12.75">
      <c r="A25" s="40" t="s">
        <v>69</v>
      </c>
      <c r="B25" s="40"/>
      <c r="C25" s="58"/>
      <c r="D25" s="10"/>
      <c r="E25" s="10"/>
    </row>
    <row r="26" spans="1:5" ht="12.75">
      <c r="A26" s="40" t="s">
        <v>24</v>
      </c>
      <c r="B26" s="40"/>
      <c r="C26" s="47"/>
      <c r="D26" s="10"/>
      <c r="E26" s="10"/>
    </row>
    <row r="27" spans="1:5" ht="12.75">
      <c r="A27" s="40" t="s">
        <v>25</v>
      </c>
      <c r="B27" s="40"/>
      <c r="C27" s="58"/>
      <c r="D27" s="10"/>
      <c r="E27" s="10"/>
    </row>
    <row r="28" spans="1:5" ht="12.75">
      <c r="A28" s="40" t="s">
        <v>26</v>
      </c>
      <c r="B28" s="40"/>
      <c r="C28" s="47"/>
      <c r="D28" s="10"/>
      <c r="E28" s="10"/>
    </row>
    <row r="29" spans="1:5" ht="13.5" thickBot="1">
      <c r="A29" s="40" t="s">
        <v>27</v>
      </c>
      <c r="B29" s="40"/>
      <c r="C29" s="48"/>
      <c r="D29" s="65">
        <f>IF(C29="","",IF(C29=2071776,"«- Correct!","«- Try again!"))</f>
      </c>
      <c r="E29" s="10"/>
    </row>
    <row r="30" spans="1:5" ht="13.5" thickTop="1">
      <c r="A30" s="40"/>
      <c r="B30" s="40"/>
      <c r="C30" s="41"/>
      <c r="D30" s="10"/>
      <c r="E30" s="10"/>
    </row>
    <row r="31" spans="1:5" ht="12.75">
      <c r="A31" s="40" t="s">
        <v>28</v>
      </c>
      <c r="B31" s="40"/>
      <c r="C31" s="41"/>
      <c r="D31" s="10"/>
      <c r="E31" s="10"/>
    </row>
    <row r="32" spans="1:5" ht="12.75">
      <c r="A32" s="40"/>
      <c r="B32" s="40"/>
      <c r="C32" s="41"/>
      <c r="D32" s="10"/>
      <c r="E32" s="10"/>
    </row>
    <row r="33" spans="1:5" ht="12.75">
      <c r="A33" s="40" t="s">
        <v>69</v>
      </c>
      <c r="B33" s="40"/>
      <c r="C33" s="58"/>
      <c r="D33" s="10"/>
      <c r="E33" s="10"/>
    </row>
    <row r="34" spans="1:5" ht="12.75">
      <c r="A34" s="40" t="s">
        <v>29</v>
      </c>
      <c r="B34" s="40"/>
      <c r="C34" s="47"/>
      <c r="D34" s="10"/>
      <c r="E34" s="10"/>
    </row>
    <row r="35" spans="1:5" ht="13.5" thickBot="1">
      <c r="A35" s="40" t="s">
        <v>27</v>
      </c>
      <c r="B35" s="40"/>
      <c r="C35" s="48"/>
      <c r="D35" s="65">
        <f>IF(C35="","",IF(C35=2071776,"«- Correct!","«- Try again!"))</f>
      </c>
      <c r="E35" s="10"/>
    </row>
    <row r="36" spans="1:5" ht="13.5" thickTop="1">
      <c r="A36" s="10"/>
      <c r="B36" s="10"/>
      <c r="C36" s="12"/>
      <c r="D36" s="10"/>
      <c r="E36" s="10"/>
    </row>
    <row r="37" spans="1:5" ht="12.75">
      <c r="A37" s="10"/>
      <c r="B37" s="10"/>
      <c r="C37" s="10"/>
      <c r="D37" s="10"/>
      <c r="E37" s="10"/>
    </row>
    <row r="38" spans="1:5" ht="12.75">
      <c r="A38" s="40" t="s">
        <v>30</v>
      </c>
      <c r="B38" s="40"/>
      <c r="C38" s="40"/>
      <c r="D38" s="40"/>
      <c r="E38" s="10"/>
    </row>
    <row r="39" spans="1:5" ht="12.75">
      <c r="A39" s="21" t="s">
        <v>60</v>
      </c>
      <c r="B39" s="49"/>
      <c r="C39" s="49"/>
      <c r="D39" s="50"/>
      <c r="E39" s="10"/>
    </row>
    <row r="40" spans="1:5" ht="12.75">
      <c r="A40" s="40"/>
      <c r="B40" s="40"/>
      <c r="C40" s="40"/>
      <c r="D40" s="40"/>
      <c r="E40" s="10"/>
    </row>
    <row r="41" spans="1:5" ht="12.75">
      <c r="A41" s="49"/>
      <c r="B41" s="51"/>
      <c r="C41" s="26"/>
      <c r="D41" s="26"/>
      <c r="E41" s="10"/>
    </row>
    <row r="42" spans="1:5" ht="12.75">
      <c r="A42" s="49"/>
      <c r="B42" s="51"/>
      <c r="C42" s="52" t="s">
        <v>49</v>
      </c>
      <c r="D42" s="52" t="s">
        <v>32</v>
      </c>
      <c r="E42" s="10"/>
    </row>
    <row r="43" spans="1:5" ht="12.75">
      <c r="A43" s="53" t="s">
        <v>44</v>
      </c>
      <c r="B43" s="54"/>
      <c r="C43" s="55" t="s">
        <v>33</v>
      </c>
      <c r="D43" s="55" t="s">
        <v>34</v>
      </c>
      <c r="E43" s="10"/>
    </row>
    <row r="44" spans="1:5" ht="12.75">
      <c r="A44" s="40"/>
      <c r="B44" s="56"/>
      <c r="C44" s="40"/>
      <c r="D44" s="40"/>
      <c r="E44" s="10"/>
    </row>
    <row r="45" spans="1:5" ht="12.75">
      <c r="A45" s="56"/>
      <c r="B45" s="57">
        <v>37987</v>
      </c>
      <c r="C45" s="45"/>
      <c r="D45" s="59"/>
      <c r="E45" s="65">
        <f>IF(D45="","",IF(D45=1728224,"«- Correct!","«- Try again!"))</f>
      </c>
    </row>
    <row r="46" spans="1:5" ht="12.75">
      <c r="A46" s="56"/>
      <c r="B46" s="57">
        <v>38168</v>
      </c>
      <c r="C46" s="46"/>
      <c r="D46" s="60"/>
      <c r="E46" s="65">
        <f>IF(D46="","",IF(D46=1737283.2,"«- Correct!",IF(D46=1737283,"«- Correct!","«- Try again!")))</f>
      </c>
    </row>
    <row r="47" spans="1:5" ht="12.75">
      <c r="A47" s="56"/>
      <c r="B47" s="57">
        <v>38352</v>
      </c>
      <c r="C47" s="46"/>
      <c r="D47" s="60"/>
      <c r="E47" s="65">
        <f>IF(D47="","",IF(D47=1746342,"«- Correct!","«- Try again!"))</f>
      </c>
    </row>
    <row r="48" spans="1:5" ht="12.75">
      <c r="A48" s="56"/>
      <c r="B48" s="57">
        <v>38533</v>
      </c>
      <c r="C48" s="46"/>
      <c r="D48" s="60"/>
      <c r="E48" s="65">
        <f>IF(D48="","",IF(D48=1755401,"«- Correct!","«- Try again!"))</f>
      </c>
    </row>
    <row r="49" spans="1:5" ht="12.75">
      <c r="A49" s="56"/>
      <c r="B49" s="57">
        <v>38717</v>
      </c>
      <c r="C49" s="43"/>
      <c r="D49" s="61"/>
      <c r="E49" s="65">
        <f>IF(D49="","",IF(D49=1764460,"«- Correct!","«- Try again!"))</f>
      </c>
    </row>
    <row r="50" spans="1:5" ht="12.75">
      <c r="A50" s="10"/>
      <c r="B50" s="13"/>
      <c r="C50" s="11"/>
      <c r="D50" s="11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21" t="s">
        <v>60</v>
      </c>
      <c r="B52" s="22"/>
      <c r="C52" s="22"/>
      <c r="D52" s="22"/>
      <c r="E52" s="22"/>
    </row>
    <row r="53" spans="1:5" ht="12.75">
      <c r="A53" s="30" t="s">
        <v>7</v>
      </c>
      <c r="B53" s="31"/>
      <c r="C53" s="31"/>
      <c r="D53" s="31"/>
      <c r="E53" s="31"/>
    </row>
    <row r="54" spans="1:5" ht="12.75">
      <c r="A54" s="32" t="s">
        <v>35</v>
      </c>
      <c r="B54" s="33"/>
      <c r="C54" s="33"/>
      <c r="D54" s="32"/>
      <c r="E54" s="34"/>
    </row>
    <row r="55" spans="1:5" ht="12.75">
      <c r="A55" s="32"/>
      <c r="B55" s="33"/>
      <c r="C55" s="35" t="s">
        <v>9</v>
      </c>
      <c r="D55" s="33"/>
      <c r="E55" s="33"/>
    </row>
    <row r="56" spans="1:5" ht="12.75">
      <c r="A56" s="36" t="s">
        <v>10</v>
      </c>
      <c r="B56" s="36" t="s">
        <v>11</v>
      </c>
      <c r="C56" s="36" t="s">
        <v>12</v>
      </c>
      <c r="D56" s="36" t="s">
        <v>13</v>
      </c>
      <c r="E56" s="36" t="s">
        <v>14</v>
      </c>
    </row>
    <row r="57" spans="1:5" ht="12.75">
      <c r="A57" s="38">
        <v>2004</v>
      </c>
      <c r="B57" s="26"/>
      <c r="C57" s="26"/>
      <c r="D57" s="26"/>
      <c r="E57" s="26"/>
    </row>
    <row r="58" spans="1:5" ht="12.75">
      <c r="A58" s="38" t="s">
        <v>36</v>
      </c>
      <c r="B58" s="26" t="s">
        <v>37</v>
      </c>
      <c r="C58" s="26"/>
      <c r="D58" s="42"/>
      <c r="E58" s="39"/>
    </row>
    <row r="59" spans="1:6" ht="12.75">
      <c r="A59" s="40"/>
      <c r="B59" s="40" t="s">
        <v>38</v>
      </c>
      <c r="C59" s="40"/>
      <c r="D59" s="41"/>
      <c r="E59" s="66"/>
      <c r="F59" s="65">
        <f>IF(E59="","",IF(E59=9059.2,"«- Correct!",IF(E59=9059,"«- Correct!","«- Try again!")))</f>
      </c>
    </row>
    <row r="60" spans="1:6" ht="12.75">
      <c r="A60" s="40"/>
      <c r="B60" s="40" t="s">
        <v>39</v>
      </c>
      <c r="C60" s="40"/>
      <c r="D60" s="41"/>
      <c r="E60" s="43"/>
      <c r="F60" s="65">
        <f>IF(E60="","",IF(E60=60000,"«- Correct!","«- Try again!"))</f>
      </c>
    </row>
    <row r="61" spans="1:5" ht="12.75">
      <c r="A61" s="56"/>
      <c r="B61" s="56"/>
      <c r="C61" s="56"/>
      <c r="D61" s="56"/>
      <c r="E61" s="56"/>
    </row>
    <row r="62" spans="1:5" ht="12.75">
      <c r="A62" s="38" t="s">
        <v>40</v>
      </c>
      <c r="B62" s="26" t="s">
        <v>37</v>
      </c>
      <c r="C62" s="26"/>
      <c r="D62" s="42"/>
      <c r="E62" s="56"/>
    </row>
    <row r="63" spans="1:6" ht="12.75">
      <c r="A63" s="40"/>
      <c r="B63" s="40" t="s">
        <v>38</v>
      </c>
      <c r="C63" s="40"/>
      <c r="D63" s="56"/>
      <c r="E63" s="67"/>
      <c r="F63" s="65">
        <f>IF(E63="","",IF(E63=9059.2,"«- Correct!",IF(E63=9059,"«- Correct!","«- Try again!")))</f>
      </c>
    </row>
    <row r="64" spans="1:6" ht="12.75">
      <c r="A64" s="40"/>
      <c r="B64" s="40" t="s">
        <v>39</v>
      </c>
      <c r="C64" s="40"/>
      <c r="D64" s="56"/>
      <c r="E64" s="63"/>
      <c r="F64" s="65">
        <f>IF(E64="","",IF(E64=60000,"«- Correct!","«- Try again!"))</f>
      </c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 s="21" t="s">
        <v>60</v>
      </c>
      <c r="B67" s="22"/>
      <c r="C67" s="22"/>
      <c r="D67" s="22"/>
      <c r="E67" s="22"/>
    </row>
    <row r="68" spans="1:5" ht="12.75">
      <c r="A68" s="30" t="s">
        <v>7</v>
      </c>
      <c r="B68" s="31"/>
      <c r="C68" s="31"/>
      <c r="D68" s="31"/>
      <c r="E68" s="31"/>
    </row>
    <row r="69" spans="1:5" ht="12.75">
      <c r="A69" s="32" t="s">
        <v>65</v>
      </c>
      <c r="B69" s="33"/>
      <c r="C69" s="33"/>
      <c r="D69" s="32"/>
      <c r="E69" s="34"/>
    </row>
    <row r="70" spans="1:5" ht="12.75">
      <c r="A70" s="32"/>
      <c r="B70" s="33"/>
      <c r="C70" s="35" t="s">
        <v>9</v>
      </c>
      <c r="D70" s="33"/>
      <c r="E70" s="33"/>
    </row>
    <row r="71" spans="1:5" ht="12.75">
      <c r="A71" s="36" t="s">
        <v>10</v>
      </c>
      <c r="B71" s="36" t="s">
        <v>11</v>
      </c>
      <c r="C71" s="36" t="s">
        <v>12</v>
      </c>
      <c r="D71" s="36" t="s">
        <v>13</v>
      </c>
      <c r="E71" s="36" t="s">
        <v>14</v>
      </c>
    </row>
    <row r="72" spans="1:5" ht="12.75">
      <c r="A72" s="37">
        <v>2004</v>
      </c>
      <c r="B72" s="26"/>
      <c r="C72" s="26"/>
      <c r="D72" s="26"/>
      <c r="E72" s="26"/>
    </row>
    <row r="73" spans="1:5" ht="12.75">
      <c r="A73" s="38" t="s">
        <v>15</v>
      </c>
      <c r="B73" s="26" t="s">
        <v>16</v>
      </c>
      <c r="C73" s="26"/>
      <c r="D73" s="68"/>
      <c r="E73" s="39"/>
    </row>
    <row r="74" spans="1:5" ht="12.75">
      <c r="A74" s="40"/>
      <c r="B74" s="40" t="s">
        <v>58</v>
      </c>
      <c r="C74" s="40"/>
      <c r="D74" s="69"/>
      <c r="E74" s="66"/>
    </row>
    <row r="75" spans="1:5" ht="12.75">
      <c r="A75" s="40"/>
      <c r="B75" s="40" t="s">
        <v>18</v>
      </c>
      <c r="C75" s="40"/>
      <c r="D75" s="41"/>
      <c r="E75" s="43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2.75">
      <c r="A78" s="40" t="s">
        <v>66</v>
      </c>
      <c r="B78" s="40"/>
      <c r="C78" s="40"/>
      <c r="D78" s="10"/>
      <c r="E78" s="10"/>
    </row>
    <row r="79" spans="1:5" ht="12.75">
      <c r="A79" s="40"/>
      <c r="B79" s="40"/>
      <c r="C79" s="40"/>
      <c r="D79" s="10"/>
      <c r="E79" s="10"/>
    </row>
    <row r="80" spans="1:5" ht="12.75">
      <c r="A80" s="40" t="s">
        <v>20</v>
      </c>
      <c r="B80" s="40"/>
      <c r="C80" s="45"/>
      <c r="D80" s="10"/>
      <c r="E80" s="10"/>
    </row>
    <row r="81" spans="1:5" ht="12.75">
      <c r="A81" s="40" t="s">
        <v>67</v>
      </c>
      <c r="B81" s="40"/>
      <c r="C81" s="46"/>
      <c r="E81" s="10"/>
    </row>
    <row r="82" spans="1:5" ht="12.75">
      <c r="A82" s="40" t="s">
        <v>22</v>
      </c>
      <c r="B82" s="40"/>
      <c r="C82" s="43"/>
      <c r="E82" s="10"/>
    </row>
    <row r="83" spans="1:5" ht="12.75">
      <c r="A83" s="10"/>
      <c r="B83" s="10"/>
      <c r="C83" s="11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40" t="s">
        <v>68</v>
      </c>
      <c r="B85" s="40"/>
      <c r="C85" s="40"/>
      <c r="D85" s="10"/>
      <c r="E85" s="10"/>
    </row>
    <row r="86" spans="1:5" ht="12.75">
      <c r="A86" s="40"/>
      <c r="B86" s="40"/>
      <c r="C86" s="40"/>
      <c r="D86" s="10"/>
      <c r="E86" s="10"/>
    </row>
    <row r="87" spans="1:5" ht="12.75">
      <c r="A87" s="40" t="s">
        <v>69</v>
      </c>
      <c r="B87" s="40"/>
      <c r="C87" s="58"/>
      <c r="D87" s="10"/>
      <c r="E87" s="10"/>
    </row>
    <row r="88" spans="1:5" ht="12.75">
      <c r="A88" s="40" t="s">
        <v>24</v>
      </c>
      <c r="B88" s="40"/>
      <c r="C88" s="47"/>
      <c r="D88" s="10"/>
      <c r="E88" s="10"/>
    </row>
    <row r="89" spans="1:5" ht="12.75">
      <c r="A89" s="40" t="s">
        <v>25</v>
      </c>
      <c r="B89" s="40"/>
      <c r="C89" s="58"/>
      <c r="D89" s="10"/>
      <c r="E89" s="10"/>
    </row>
    <row r="90" spans="1:5" ht="12.75">
      <c r="A90" s="40" t="s">
        <v>26</v>
      </c>
      <c r="B90" s="40"/>
      <c r="C90" s="47"/>
      <c r="D90" s="10"/>
      <c r="E90" s="10"/>
    </row>
    <row r="91" spans="1:5" ht="13.5" thickBot="1">
      <c r="A91" s="40" t="s">
        <v>27</v>
      </c>
      <c r="B91" s="40"/>
      <c r="C91" s="48"/>
      <c r="D91" s="65">
        <f>IF(C91="","",IF(C91=1352010,"«- Correct!","«- Try again!"))</f>
      </c>
      <c r="E91" s="10"/>
    </row>
    <row r="92" spans="1:5" ht="13.5" thickTop="1">
      <c r="A92" s="40"/>
      <c r="B92" s="40"/>
      <c r="C92" s="41"/>
      <c r="D92" s="10"/>
      <c r="E92" s="10"/>
    </row>
    <row r="93" spans="1:5" ht="12.75">
      <c r="A93" s="40" t="s">
        <v>28</v>
      </c>
      <c r="B93" s="40"/>
      <c r="C93" s="41"/>
      <c r="D93" s="10"/>
      <c r="E93" s="10"/>
    </row>
    <row r="94" spans="1:5" ht="12.75">
      <c r="A94" s="40"/>
      <c r="B94" s="40"/>
      <c r="C94" s="41"/>
      <c r="D94" s="10"/>
      <c r="E94" s="10"/>
    </row>
    <row r="95" spans="1:5" ht="12.75">
      <c r="A95" s="40" t="s">
        <v>69</v>
      </c>
      <c r="B95" s="40"/>
      <c r="C95" s="58"/>
      <c r="D95" s="10"/>
      <c r="E95" s="10"/>
    </row>
    <row r="96" spans="1:5" ht="12.75">
      <c r="A96" s="40" t="s">
        <v>41</v>
      </c>
      <c r="B96" s="40"/>
      <c r="C96" s="47"/>
      <c r="D96" s="10"/>
      <c r="E96" s="10"/>
    </row>
    <row r="97" spans="1:5" ht="13.5" thickBot="1">
      <c r="A97" s="40" t="s">
        <v>27</v>
      </c>
      <c r="B97" s="40"/>
      <c r="C97" s="48"/>
      <c r="D97" s="65">
        <f>IF(C97="","",IF(C97=1352010,"«- Correct!","«- Try again!"))</f>
      </c>
      <c r="E97" s="10"/>
    </row>
    <row r="98" spans="1:5" ht="13.5" thickTop="1">
      <c r="A98" s="10"/>
      <c r="B98" s="10"/>
      <c r="C98" s="12"/>
      <c r="D98" s="10"/>
      <c r="E98" s="10"/>
    </row>
    <row r="99" spans="1:5" ht="12.75">
      <c r="A99" s="10"/>
      <c r="B99" s="10"/>
      <c r="C99" s="10"/>
      <c r="D99" s="10"/>
      <c r="E99" s="10"/>
    </row>
    <row r="100" spans="1:5" ht="12.75">
      <c r="A100" s="40" t="s">
        <v>70</v>
      </c>
      <c r="B100" s="40"/>
      <c r="C100" s="40"/>
      <c r="D100" s="40"/>
      <c r="E100" s="10"/>
    </row>
    <row r="101" spans="1:5" ht="12.75">
      <c r="A101" s="21" t="s">
        <v>60</v>
      </c>
      <c r="B101" s="49"/>
      <c r="C101" s="49"/>
      <c r="D101" s="50"/>
      <c r="E101" s="10"/>
    </row>
    <row r="102" spans="1:5" ht="12.75">
      <c r="A102" s="40"/>
      <c r="B102" s="40"/>
      <c r="C102" s="40"/>
      <c r="D102" s="40"/>
      <c r="E102" s="10"/>
    </row>
    <row r="103" spans="1:5" ht="12.75">
      <c r="A103" s="49"/>
      <c r="B103" s="51"/>
      <c r="C103" s="26"/>
      <c r="D103" s="26"/>
      <c r="E103" s="10"/>
    </row>
    <row r="104" spans="1:5" ht="12.75">
      <c r="A104" s="49"/>
      <c r="B104" s="51"/>
      <c r="C104" s="52" t="s">
        <v>49</v>
      </c>
      <c r="D104" s="52" t="s">
        <v>32</v>
      </c>
      <c r="E104" s="10"/>
    </row>
    <row r="105" spans="1:5" ht="12.75">
      <c r="A105" s="53" t="s">
        <v>44</v>
      </c>
      <c r="B105" s="54"/>
      <c r="C105" s="55" t="s">
        <v>42</v>
      </c>
      <c r="D105" s="55" t="s">
        <v>34</v>
      </c>
      <c r="E105" s="10"/>
    </row>
    <row r="106" spans="1:5" ht="12.75">
      <c r="A106" s="40"/>
      <c r="B106" s="56"/>
      <c r="C106" s="40"/>
      <c r="D106" s="40"/>
      <c r="E106" s="10"/>
    </row>
    <row r="107" spans="1:5" ht="12.75">
      <c r="A107" s="56"/>
      <c r="B107" s="57">
        <v>37987</v>
      </c>
      <c r="C107" s="45"/>
      <c r="D107" s="59"/>
      <c r="E107" s="65">
        <f>IF(D107="","",IF(D107=2447990,"«- Correct!","«- Try again!"))</f>
      </c>
    </row>
    <row r="108" spans="1:5" ht="12.75">
      <c r="A108" s="56"/>
      <c r="B108" s="57">
        <v>38168</v>
      </c>
      <c r="C108" s="46"/>
      <c r="D108" s="60"/>
      <c r="E108" s="65">
        <f>IF(D108="","",IF(D108=2433057,"«- Correct!","«- Try again!"))</f>
      </c>
    </row>
    <row r="109" spans="1:5" ht="12.75">
      <c r="A109" s="56"/>
      <c r="B109" s="57">
        <v>38352</v>
      </c>
      <c r="C109" s="46"/>
      <c r="D109" s="60"/>
      <c r="E109" s="65">
        <f>IF(D109="","",IF(D109=2418124,"«- Correct!","«- Try again!"))</f>
      </c>
    </row>
    <row r="110" spans="1:5" ht="12.75">
      <c r="A110" s="56"/>
      <c r="B110" s="57">
        <v>38533</v>
      </c>
      <c r="C110" s="46"/>
      <c r="D110" s="60"/>
      <c r="E110" s="65">
        <f>IF(D110="","",IF(D110=2403191,"«- Correct!","«- Try again!"))</f>
      </c>
    </row>
    <row r="111" spans="1:5" ht="12.75">
      <c r="A111" s="56"/>
      <c r="B111" s="57">
        <v>38717</v>
      </c>
      <c r="C111" s="70"/>
      <c r="D111" s="61"/>
      <c r="E111" s="65">
        <f>IF(D111="","",IF(D111=2388258,"«- Correct!","«- Try again!"))</f>
      </c>
    </row>
    <row r="112" spans="1:5" ht="12.75">
      <c r="A112" s="10"/>
      <c r="B112" s="13"/>
      <c r="C112" s="11"/>
      <c r="D112" s="11"/>
      <c r="E112" s="10"/>
    </row>
    <row r="113" spans="1:5" ht="12.75">
      <c r="A113" s="10"/>
      <c r="B113" s="10"/>
      <c r="C113" s="10"/>
      <c r="D113" s="10"/>
      <c r="E113" s="10"/>
    </row>
    <row r="114" spans="1:5" ht="12.75">
      <c r="A114" s="21" t="s">
        <v>60</v>
      </c>
      <c r="B114" s="22"/>
      <c r="C114" s="22"/>
      <c r="D114" s="22"/>
      <c r="E114" s="22"/>
    </row>
    <row r="115" spans="1:5" ht="12.75">
      <c r="A115" s="30" t="s">
        <v>7</v>
      </c>
      <c r="B115" s="31"/>
      <c r="C115" s="31"/>
      <c r="D115" s="31"/>
      <c r="E115" s="31"/>
    </row>
    <row r="116" spans="1:5" ht="12.75">
      <c r="A116" s="32" t="s">
        <v>71</v>
      </c>
      <c r="B116" s="33"/>
      <c r="C116" s="33"/>
      <c r="D116" s="32"/>
      <c r="E116" s="34"/>
    </row>
    <row r="117" spans="1:5" ht="12.75">
      <c r="A117" s="32"/>
      <c r="B117" s="33"/>
      <c r="C117" s="35" t="s">
        <v>9</v>
      </c>
      <c r="D117" s="33"/>
      <c r="E117" s="33"/>
    </row>
    <row r="118" spans="1:5" ht="12.75">
      <c r="A118" s="36" t="s">
        <v>10</v>
      </c>
      <c r="B118" s="36" t="s">
        <v>11</v>
      </c>
      <c r="C118" s="36" t="s">
        <v>12</v>
      </c>
      <c r="D118" s="36" t="s">
        <v>13</v>
      </c>
      <c r="E118" s="36" t="s">
        <v>14</v>
      </c>
    </row>
    <row r="119" spans="1:5" ht="12.75">
      <c r="A119" s="38">
        <v>2004</v>
      </c>
      <c r="B119" s="26"/>
      <c r="C119" s="26"/>
      <c r="D119" s="26"/>
      <c r="E119" s="26"/>
    </row>
    <row r="120" spans="1:6" ht="12.75">
      <c r="A120" s="38" t="s">
        <v>36</v>
      </c>
      <c r="B120" s="26" t="s">
        <v>37</v>
      </c>
      <c r="C120" s="26"/>
      <c r="D120" s="44"/>
      <c r="E120" s="64">
        <f>IF(D120="","",IF(D120=45067,"«- Correct!","«- Try again!"))</f>
      </c>
      <c r="F120" s="65"/>
    </row>
    <row r="121" spans="1:6" ht="12.75">
      <c r="A121" s="40"/>
      <c r="B121" s="40" t="s">
        <v>43</v>
      </c>
      <c r="C121" s="40"/>
      <c r="D121" s="43"/>
      <c r="E121" s="64">
        <f>IF(D121="","",IF(D121=14933,"«- Correct!","«- Try again!"))</f>
      </c>
      <c r="F121" s="65"/>
    </row>
    <row r="122" spans="1:6" ht="12.75">
      <c r="A122" s="40"/>
      <c r="B122" s="40" t="s">
        <v>39</v>
      </c>
      <c r="C122" s="40"/>
      <c r="D122" s="41"/>
      <c r="E122" s="43"/>
      <c r="F122" s="65"/>
    </row>
    <row r="123" spans="1:5" ht="12.75">
      <c r="A123" s="56"/>
      <c r="B123" s="56"/>
      <c r="C123" s="56"/>
      <c r="D123" s="56"/>
      <c r="E123" s="56"/>
    </row>
    <row r="124" spans="1:6" ht="12.75">
      <c r="A124" s="38" t="s">
        <v>40</v>
      </c>
      <c r="B124" s="26" t="s">
        <v>37</v>
      </c>
      <c r="C124" s="26"/>
      <c r="D124" s="44"/>
      <c r="E124" s="64">
        <f>IF(D124="","",IF(D124=45067,"«- Correct!","«- Try again!"))</f>
      </c>
      <c r="F124" s="65"/>
    </row>
    <row r="125" spans="1:6" ht="12.75">
      <c r="A125" s="40"/>
      <c r="B125" s="40" t="s">
        <v>43</v>
      </c>
      <c r="C125" s="40"/>
      <c r="D125" s="71"/>
      <c r="E125" s="64">
        <f>IF(D125="","",IF(D125=14933,"«- Correct!","«- Try again!"))</f>
      </c>
      <c r="F125" s="65"/>
    </row>
    <row r="126" spans="1:6" ht="12.75">
      <c r="A126" s="40"/>
      <c r="B126" s="40" t="s">
        <v>39</v>
      </c>
      <c r="C126" s="40"/>
      <c r="D126" s="69"/>
      <c r="E126" s="63"/>
      <c r="F126" s="65"/>
    </row>
  </sheetData>
  <dataValidations count="10">
    <dataValidation errorStyle="warning" type="whole" operator="equal" allowBlank="1" showInputMessage="1" showErrorMessage="1" errorTitle="Incorrect entry." error="Please try again." sqref="E13 E75">
      <formula1>2000000</formula1>
    </dataValidation>
    <dataValidation errorStyle="warning" type="whole" operator="equal" allowBlank="1" showInputMessage="1" showErrorMessage="1" errorTitle="Incorrect entry." error="Please try again." sqref="D11">
      <formula1>1728224</formula1>
    </dataValidation>
    <dataValidation errorStyle="warning" type="whole" operator="equal" allowBlank="1" showInputMessage="1" showErrorMessage="1" errorTitle="Incorrect entry." error="Please try again." sqref="D12">
      <formula1>271776</formula1>
    </dataValidation>
    <dataValidation errorStyle="warning" type="decimal" operator="equal" allowBlank="1" showInputMessage="1" showErrorMessage="1" errorTitle="Incorrect entry." error="Please try again." sqref="C20">
      <formula1>69059.2</formula1>
    </dataValidation>
    <dataValidation errorStyle="warning" type="whole" operator="equal" allowBlank="1" showInputMessage="1" showErrorMessage="1" errorTitle="Incorrect entry." error="Please try again." sqref="C18 C80">
      <formula1>60000</formula1>
    </dataValidation>
    <dataValidation errorStyle="warning" type="decimal" operator="equal" allowBlank="1" showInputMessage="1" showErrorMessage="1" errorTitle="Incorrect entry." error="Please try again." sqref="C19">
      <formula1>9059.2</formula1>
    </dataValidation>
    <dataValidation errorStyle="warning" type="whole" operator="equal" allowBlank="1" showInputMessage="1" showErrorMessage="1" errorTitle="Incorrect entry." error="Please try again." sqref="D73">
      <formula1>2447990</formula1>
    </dataValidation>
    <dataValidation errorStyle="warning" type="whole" operator="equal" allowBlank="1" showInputMessage="1" showErrorMessage="1" errorTitle="Incorrect entry." error="Please try again." sqref="E74">
      <formula1>447990</formula1>
    </dataValidation>
    <dataValidation errorStyle="warning" type="decimal" operator="equal" allowBlank="1" showInputMessage="1" showErrorMessage="1" errorTitle="Incorrect entry." error="Please try again." sqref="C81">
      <formula1>14933</formula1>
    </dataValidation>
    <dataValidation errorStyle="warning" type="decimal" operator="equal" allowBlank="1" showInputMessage="1" showErrorMessage="1" errorTitle="Incorrect entry." error="Please try again." sqref="C82">
      <formula1>45067</formula1>
    </dataValidation>
  </dataValidations>
  <printOptions horizontalCentered="1"/>
  <pageMargins left="0" right="0" top="1" bottom="1" header="0.5" footer="0.5"/>
  <pageSetup horizontalDpi="600" verticalDpi="600" orientation="portrait" r:id="rId3"/>
  <rowBreaks count="1" manualBreakCount="1">
    <brk id="8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workbookViewId="0" topLeftCell="A1">
      <selection activeCell="B26" sqref="B26"/>
    </sheetView>
  </sheetViews>
  <sheetFormatPr defaultColWidth="9.140625" defaultRowHeight="12.75"/>
  <cols>
    <col min="1" max="1" width="25.140625" style="0" bestFit="1" customWidth="1"/>
    <col min="2" max="2" width="11.28125" style="0" bestFit="1" customWidth="1"/>
  </cols>
  <sheetData>
    <row r="1" spans="1:2" ht="12.75">
      <c r="A1" s="28" t="s">
        <v>64</v>
      </c>
      <c r="B1" s="28"/>
    </row>
    <row r="2" spans="1:2" ht="12.75">
      <c r="A2" s="29"/>
      <c r="B2" s="29"/>
    </row>
    <row r="3" spans="1:2" ht="12.75">
      <c r="A3" s="21" t="s">
        <v>60</v>
      </c>
      <c r="B3" s="22"/>
    </row>
    <row r="4" spans="1:2" ht="12.75">
      <c r="A4" s="20"/>
      <c r="B4" s="20"/>
    </row>
    <row r="5" spans="1:2" ht="12.75">
      <c r="A5" s="20" t="s">
        <v>2</v>
      </c>
      <c r="B5" s="23">
        <v>2000000</v>
      </c>
    </row>
    <row r="6" spans="1:2" ht="12.75">
      <c r="A6" s="20" t="s">
        <v>3</v>
      </c>
      <c r="B6" s="24">
        <v>0.06</v>
      </c>
    </row>
    <row r="7" spans="1:2" ht="12.75">
      <c r="A7" s="20" t="s">
        <v>4</v>
      </c>
      <c r="B7" s="25">
        <v>15</v>
      </c>
    </row>
    <row r="8" spans="1:2" ht="12.75">
      <c r="A8" s="20" t="s">
        <v>5</v>
      </c>
      <c r="B8" s="25">
        <v>1728224</v>
      </c>
    </row>
    <row r="9" spans="1:2" ht="12.75">
      <c r="A9" s="17" t="s">
        <v>6</v>
      </c>
      <c r="B9" s="23">
        <v>2447990</v>
      </c>
    </row>
    <row r="10" spans="1:2" ht="12.75">
      <c r="A10" s="26"/>
      <c r="B10" s="26"/>
    </row>
    <row r="11" spans="1:2" ht="12.75">
      <c r="A11" s="16" t="s">
        <v>61</v>
      </c>
      <c r="B11" s="17"/>
    </row>
    <row r="12" spans="1:2" ht="12.75">
      <c r="A12" s="19" t="s">
        <v>62</v>
      </c>
      <c r="B12" s="18">
        <v>2071776</v>
      </c>
    </row>
    <row r="13" spans="1:2" ht="12.75">
      <c r="A13" s="17" t="s">
        <v>63</v>
      </c>
      <c r="B13" s="27">
        <v>1764460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showGridLines="0" workbookViewId="0" topLeftCell="A1">
      <selection activeCell="D1" sqref="D1"/>
    </sheetView>
  </sheetViews>
  <sheetFormatPr defaultColWidth="9.140625" defaultRowHeight="12.75"/>
  <cols>
    <col min="1" max="1" width="14.8515625" style="6" customWidth="1"/>
    <col min="2" max="2" width="13.00390625" style="6" customWidth="1"/>
    <col min="3" max="3" width="11.00390625" style="6" customWidth="1"/>
    <col min="4" max="5" width="11.421875" style="6" bestFit="1" customWidth="1"/>
    <col min="6" max="16384" width="9.140625" style="6" customWidth="1"/>
  </cols>
  <sheetData>
    <row r="1" spans="3:4" ht="12.75">
      <c r="C1" s="2" t="s">
        <v>0</v>
      </c>
      <c r="D1" s="3"/>
    </row>
    <row r="2" spans="3:4" ht="12.75">
      <c r="C2" s="2" t="s">
        <v>1</v>
      </c>
      <c r="D2" s="3"/>
    </row>
    <row r="3" spans="3:4" ht="12.75">
      <c r="C3" s="4"/>
      <c r="D3" s="5" t="s">
        <v>80</v>
      </c>
    </row>
    <row r="4" ht="12.75"/>
    <row r="5" spans="1:5" ht="12.75">
      <c r="A5" s="21" t="s">
        <v>73</v>
      </c>
      <c r="B5" s="22"/>
      <c r="C5" s="22"/>
      <c r="D5" s="8"/>
      <c r="E5" s="8"/>
    </row>
    <row r="6" spans="1:5" ht="12.75">
      <c r="A6" s="40"/>
      <c r="B6" s="40"/>
      <c r="C6" s="40"/>
      <c r="D6" s="10"/>
      <c r="E6" s="10"/>
    </row>
    <row r="7" spans="1:5" ht="12.75">
      <c r="A7" s="40" t="s">
        <v>8</v>
      </c>
      <c r="B7" s="40"/>
      <c r="C7" s="40"/>
      <c r="D7" s="10"/>
      <c r="E7" s="10"/>
    </row>
    <row r="8" spans="1:5" ht="12.75">
      <c r="A8" s="40"/>
      <c r="B8" s="40"/>
      <c r="C8" s="40"/>
      <c r="D8" s="10"/>
      <c r="E8" s="10"/>
    </row>
    <row r="9" spans="1:5" ht="12.75">
      <c r="A9" s="40" t="s">
        <v>77</v>
      </c>
      <c r="B9" s="40"/>
      <c r="C9" s="58"/>
      <c r="D9" s="10"/>
      <c r="E9" s="10"/>
    </row>
    <row r="10" spans="1:5" ht="12.75">
      <c r="A10" s="40" t="s">
        <v>24</v>
      </c>
      <c r="B10" s="40"/>
      <c r="C10" s="47"/>
      <c r="D10" s="10"/>
      <c r="E10" s="10"/>
    </row>
    <row r="11" spans="1:5" ht="12.75">
      <c r="A11" s="40" t="s">
        <v>25</v>
      </c>
      <c r="B11" s="40"/>
      <c r="C11" s="58"/>
      <c r="D11" s="10"/>
      <c r="E11" s="10"/>
    </row>
    <row r="12" spans="1:5" ht="12.75">
      <c r="A12" s="40" t="s">
        <v>26</v>
      </c>
      <c r="B12" s="40"/>
      <c r="C12" s="47"/>
      <c r="D12" s="10"/>
      <c r="E12" s="10"/>
    </row>
    <row r="13" spans="1:4" ht="13.5" thickBot="1">
      <c r="A13" s="40" t="s">
        <v>27</v>
      </c>
      <c r="B13" s="40"/>
      <c r="C13" s="48"/>
      <c r="D13" s="65">
        <f>IF(C13="","",IF(C13=151834,"«- Correct!","«- Try again!"))</f>
      </c>
    </row>
    <row r="14" spans="1:5" ht="13.5" thickTop="1">
      <c r="A14" s="40"/>
      <c r="B14" s="40"/>
      <c r="C14" s="41"/>
      <c r="D14" s="10"/>
      <c r="E14" s="10"/>
    </row>
    <row r="15" spans="1:5" ht="12.75">
      <c r="A15" s="40" t="s">
        <v>28</v>
      </c>
      <c r="B15" s="40"/>
      <c r="C15" s="41"/>
      <c r="D15" s="10"/>
      <c r="E15" s="10"/>
    </row>
    <row r="16" spans="1:5" ht="12.75">
      <c r="A16" s="40"/>
      <c r="B16" s="40"/>
      <c r="C16" s="41"/>
      <c r="D16" s="10"/>
      <c r="E16" s="10"/>
    </row>
    <row r="17" spans="1:5" ht="12.75">
      <c r="A17" s="40" t="s">
        <v>77</v>
      </c>
      <c r="B17" s="40"/>
      <c r="C17" s="58"/>
      <c r="D17" s="10"/>
      <c r="E17" s="10"/>
    </row>
    <row r="18" spans="1:5" ht="12.75">
      <c r="A18" s="40" t="s">
        <v>41</v>
      </c>
      <c r="B18" s="40"/>
      <c r="C18" s="47"/>
      <c r="D18" s="10"/>
      <c r="E18" s="10"/>
    </row>
    <row r="19" spans="1:5" ht="13.5" thickBot="1">
      <c r="A19" s="40" t="s">
        <v>27</v>
      </c>
      <c r="B19" s="40"/>
      <c r="C19" s="48"/>
      <c r="D19" s="65">
        <f>IF(C19="","",IF(C19=151834,"«- Correct!","«- Try again!"))</f>
      </c>
      <c r="E19" s="10"/>
    </row>
    <row r="20" spans="1:5" ht="13.5" thickTop="1">
      <c r="A20" s="10"/>
      <c r="B20" s="10"/>
      <c r="C20" s="12"/>
      <c r="D20" s="10"/>
      <c r="E20" s="10"/>
    </row>
    <row r="21" spans="1:3" ht="12.75">
      <c r="A21" s="40" t="s">
        <v>19</v>
      </c>
      <c r="B21" s="40"/>
      <c r="C21" s="40"/>
    </row>
    <row r="22" spans="1:3" ht="12.75">
      <c r="A22" s="21" t="s">
        <v>73</v>
      </c>
      <c r="B22" s="49"/>
      <c r="C22" s="49"/>
    </row>
    <row r="23" spans="1:3" ht="12.75">
      <c r="A23" s="40"/>
      <c r="B23" s="40"/>
      <c r="C23" s="40"/>
    </row>
    <row r="24" spans="1:3" ht="12.75">
      <c r="A24" s="52" t="s">
        <v>47</v>
      </c>
      <c r="B24" s="72"/>
      <c r="C24" s="72"/>
    </row>
    <row r="25" spans="1:3" ht="12.75">
      <c r="A25" s="52" t="s">
        <v>48</v>
      </c>
      <c r="B25" s="52" t="s">
        <v>49</v>
      </c>
      <c r="C25" s="52" t="s">
        <v>32</v>
      </c>
    </row>
    <row r="26" spans="1:3" ht="12.75">
      <c r="A26" s="55" t="s">
        <v>78</v>
      </c>
      <c r="B26" s="73" t="s">
        <v>42</v>
      </c>
      <c r="C26" s="55" t="s">
        <v>34</v>
      </c>
    </row>
    <row r="27" spans="1:4" ht="12.75">
      <c r="A27" s="74">
        <v>37987</v>
      </c>
      <c r="B27" s="86"/>
      <c r="C27" s="84"/>
      <c r="D27" s="65">
        <f>IF(C27="","",IF(C27=510666,"«- Correct!","«- Try again!"))</f>
      </c>
    </row>
    <row r="28" spans="1:4" ht="12.75">
      <c r="A28" s="74">
        <v>38168</v>
      </c>
      <c r="B28" s="87"/>
      <c r="C28" s="43"/>
      <c r="D28" s="65">
        <f>IF(C28="","",IF(C28=509599,"«- Correct!","«- Try again!"))</f>
      </c>
    </row>
    <row r="29" spans="1:4" ht="12.75">
      <c r="A29" s="74">
        <v>38352</v>
      </c>
      <c r="B29" s="87"/>
      <c r="C29" s="46"/>
      <c r="D29" s="65">
        <f>IF(C29="","",IF(C29=508532,"«- Correct!","«- Try again!"))</f>
      </c>
    </row>
    <row r="30" spans="1:4" ht="12.75">
      <c r="A30" s="74">
        <v>38533</v>
      </c>
      <c r="B30" s="87"/>
      <c r="C30" s="46"/>
      <c r="D30" s="65">
        <f>IF(C30="","",IF(C30=507465,"«- Correct!","«- Try again!"))</f>
      </c>
    </row>
    <row r="31" spans="1:4" ht="12.75">
      <c r="A31" s="74">
        <v>38717</v>
      </c>
      <c r="B31" s="87"/>
      <c r="C31" s="46"/>
      <c r="D31" s="65">
        <f>IF(C31="","",IF(C31=506398,"«- Correct!","«- Try again!"))</f>
      </c>
    </row>
    <row r="32" spans="1:4" ht="12.75">
      <c r="A32" s="74">
        <v>38898</v>
      </c>
      <c r="B32" s="87"/>
      <c r="C32" s="46"/>
      <c r="D32" s="65">
        <f>IF(C32="","",IF(C32=505331,"«- Correct!","«- Try again!"))</f>
      </c>
    </row>
    <row r="33" spans="1:4" ht="12.75">
      <c r="A33" s="74">
        <v>39082</v>
      </c>
      <c r="B33" s="87"/>
      <c r="C33" s="46"/>
      <c r="D33" s="65">
        <f>IF(C33="","",IF(C33=504264,"«- Correct!","«- Try again!"))</f>
      </c>
    </row>
    <row r="34" spans="1:4" ht="12.75">
      <c r="A34" s="74">
        <v>39263</v>
      </c>
      <c r="B34" s="87"/>
      <c r="C34" s="46"/>
      <c r="D34" s="65">
        <f>IF(C34="","",IF(C34=503197,"«- Correct!","«- Try again!"))</f>
      </c>
    </row>
    <row r="35" spans="1:4" ht="12.75">
      <c r="A35" s="74">
        <v>39447</v>
      </c>
      <c r="B35" s="87"/>
      <c r="C35" s="46"/>
      <c r="D35" s="65">
        <f>IF(C35="","",IF(C35=502130,"«- Correct!","«- Try again!"))</f>
      </c>
    </row>
    <row r="36" spans="1:4" ht="12.75">
      <c r="A36" s="74">
        <v>39629</v>
      </c>
      <c r="B36" s="87"/>
      <c r="C36" s="46"/>
      <c r="D36" s="65">
        <f>IF(C36="","",IF(C36=501063,"«- Correct!","«- Try again!"))</f>
      </c>
    </row>
    <row r="37" spans="1:4" ht="12.75">
      <c r="A37" s="74">
        <v>39813</v>
      </c>
      <c r="B37" s="88"/>
      <c r="C37" s="43"/>
      <c r="D37" s="65">
        <f>IF(C37="","",IF(C37=500000,"«- Correct!","«- Try again!"))</f>
      </c>
    </row>
    <row r="38" spans="1:5" ht="12.75">
      <c r="A38" s="13"/>
      <c r="B38" s="15"/>
      <c r="C38" s="11"/>
      <c r="D38" s="14"/>
      <c r="E38" s="11"/>
    </row>
    <row r="39" spans="1:5" ht="12.75">
      <c r="A39" s="13"/>
      <c r="B39" s="15"/>
      <c r="C39" s="11"/>
      <c r="D39" s="14"/>
      <c r="E39" s="11"/>
    </row>
    <row r="40" spans="1:5" ht="12.75">
      <c r="A40" s="21" t="s">
        <v>73</v>
      </c>
      <c r="B40" s="49"/>
      <c r="C40" s="49"/>
      <c r="D40" s="49"/>
      <c r="E40" s="49"/>
    </row>
    <row r="41" spans="1:5" ht="12.75">
      <c r="A41" s="30" t="s">
        <v>7</v>
      </c>
      <c r="B41" s="31"/>
      <c r="C41" s="31"/>
      <c r="D41" s="31"/>
      <c r="E41" s="31"/>
    </row>
    <row r="42" spans="1:5" ht="12.75">
      <c r="A42" s="32" t="s">
        <v>54</v>
      </c>
      <c r="B42" s="33"/>
      <c r="C42" s="33"/>
      <c r="D42" s="32"/>
      <c r="E42" s="34"/>
    </row>
    <row r="43" spans="1:5" ht="12.75">
      <c r="A43" s="32"/>
      <c r="B43" s="33"/>
      <c r="C43" s="35" t="s">
        <v>9</v>
      </c>
      <c r="D43" s="33"/>
      <c r="E43" s="33"/>
    </row>
    <row r="44" spans="1:5" ht="12.75">
      <c r="A44" s="36" t="s">
        <v>10</v>
      </c>
      <c r="B44" s="36" t="s">
        <v>11</v>
      </c>
      <c r="C44" s="36" t="s">
        <v>12</v>
      </c>
      <c r="D44" s="36" t="s">
        <v>13</v>
      </c>
      <c r="E44" s="36" t="s">
        <v>14</v>
      </c>
    </row>
    <row r="45" spans="1:5" ht="12.75">
      <c r="A45" s="38" t="s">
        <v>79</v>
      </c>
      <c r="B45" s="26"/>
      <c r="C45" s="26"/>
      <c r="D45" s="26"/>
      <c r="E45" s="26"/>
    </row>
    <row r="46" spans="1:5" ht="12.75">
      <c r="A46" s="38" t="s">
        <v>55</v>
      </c>
      <c r="B46" s="26" t="s">
        <v>37</v>
      </c>
      <c r="C46" s="26"/>
      <c r="D46" s="81"/>
      <c r="E46" s="75"/>
    </row>
    <row r="47" spans="1:5" ht="12.75">
      <c r="A47" s="40"/>
      <c r="B47" s="40" t="s">
        <v>43</v>
      </c>
      <c r="C47" s="40"/>
      <c r="D47" s="43"/>
      <c r="E47" s="41"/>
    </row>
    <row r="48" spans="1:5" ht="12.75">
      <c r="A48" s="40"/>
      <c r="B48" s="40" t="s">
        <v>39</v>
      </c>
      <c r="C48" s="40"/>
      <c r="D48" s="41"/>
      <c r="E48" s="43"/>
    </row>
    <row r="49" spans="1:5" ht="12.75">
      <c r="A49" s="56"/>
      <c r="B49" s="56"/>
      <c r="C49" s="56"/>
      <c r="D49" s="56"/>
      <c r="E49" s="56"/>
    </row>
    <row r="50" spans="1:5" ht="12.75">
      <c r="A50" s="38" t="s">
        <v>56</v>
      </c>
      <c r="B50" s="26" t="s">
        <v>37</v>
      </c>
      <c r="C50" s="26"/>
      <c r="D50" s="81"/>
      <c r="E50" s="56"/>
    </row>
    <row r="51" spans="1:5" ht="12.75">
      <c r="A51" s="40"/>
      <c r="B51" s="40" t="s">
        <v>43</v>
      </c>
      <c r="C51" s="40"/>
      <c r="D51" s="43"/>
      <c r="E51" s="89"/>
    </row>
    <row r="52" spans="1:5" ht="12.75">
      <c r="A52" s="40"/>
      <c r="B52" s="40" t="s">
        <v>39</v>
      </c>
      <c r="C52" s="40"/>
      <c r="D52" s="56"/>
      <c r="E52" s="43"/>
    </row>
    <row r="73" spans="4:5" ht="12.75">
      <c r="D73" s="7"/>
      <c r="E73" s="7"/>
    </row>
  </sheetData>
  <dataValidations count="3">
    <dataValidation errorStyle="warning" type="decimal" operator="equal" allowBlank="1" showInputMessage="1" showErrorMessage="1" errorTitle="Incorrect entry." error="Please try again." sqref="D46 D50">
      <formula1>15183.4</formula1>
    </dataValidation>
    <dataValidation errorStyle="warning" type="decimal" operator="equal" allowBlank="1" showInputMessage="1" showErrorMessage="1" errorTitle="Incorrect entry." error="Please try again." sqref="D47 D51">
      <formula1>1066.6</formula1>
    </dataValidation>
    <dataValidation errorStyle="warning" type="whole" operator="equal" allowBlank="1" showInputMessage="1" showErrorMessage="1" errorTitle="Incorrect entry." error="Please try again." sqref="E48 E52">
      <formula1>16250</formula1>
    </dataValidation>
  </dataValidations>
  <printOptions horizontalCentered="1"/>
  <pageMargins left="0" right="0" top="0.5" bottom="0.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9.7109375" style="0" bestFit="1" customWidth="1"/>
  </cols>
  <sheetData>
    <row r="1" spans="1:2" ht="12.75">
      <c r="A1" s="9" t="s">
        <v>74</v>
      </c>
      <c r="B1" s="9"/>
    </row>
    <row r="2" spans="1:2" ht="12.75">
      <c r="A2" s="8"/>
      <c r="B2" s="8"/>
    </row>
    <row r="3" spans="1:2" ht="12.75">
      <c r="A3" s="21" t="s">
        <v>73</v>
      </c>
      <c r="B3" s="22"/>
    </row>
    <row r="4" spans="1:2" ht="12.75">
      <c r="A4" s="20"/>
      <c r="B4" s="20"/>
    </row>
    <row r="5" spans="1:2" ht="12.75">
      <c r="A5" s="20" t="s">
        <v>45</v>
      </c>
      <c r="B5" s="23">
        <v>500000</v>
      </c>
    </row>
    <row r="6" spans="1:2" ht="12.75">
      <c r="A6" s="20" t="s">
        <v>3</v>
      </c>
      <c r="B6" s="90">
        <v>0.065</v>
      </c>
    </row>
    <row r="7" spans="1:2" ht="12.75">
      <c r="A7" s="20" t="s">
        <v>4</v>
      </c>
      <c r="B7" s="25">
        <v>5</v>
      </c>
    </row>
    <row r="8" spans="1:2" ht="12.75">
      <c r="A8" s="20" t="s">
        <v>5</v>
      </c>
      <c r="B8" s="23">
        <v>510666</v>
      </c>
    </row>
    <row r="9" spans="1:2" ht="12.75">
      <c r="A9" s="20" t="s">
        <v>46</v>
      </c>
      <c r="B9" s="24">
        <v>0.06</v>
      </c>
    </row>
    <row r="10" spans="1:2" ht="12.75">
      <c r="A10" s="26"/>
      <c r="B10" s="26"/>
    </row>
    <row r="11" spans="1:2" ht="12.75">
      <c r="A11" s="16" t="s">
        <v>75</v>
      </c>
      <c r="B11" s="17"/>
    </row>
    <row r="12" spans="1:2" ht="12.75">
      <c r="A12" s="17" t="s">
        <v>76</v>
      </c>
      <c r="B12" s="18">
        <v>505331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showGridLines="0" workbookViewId="0" topLeftCell="A1">
      <selection activeCell="E1" sqref="E1"/>
    </sheetView>
  </sheetViews>
  <sheetFormatPr defaultColWidth="9.140625" defaultRowHeight="12.75"/>
  <cols>
    <col min="1" max="2" width="13.57421875" style="6" customWidth="1"/>
    <col min="3" max="3" width="10.28125" style="6" bestFit="1" customWidth="1"/>
    <col min="4" max="5" width="11.421875" style="6" bestFit="1" customWidth="1"/>
    <col min="6" max="6" width="9.7109375" style="6" bestFit="1" customWidth="1"/>
    <col min="7" max="16384" width="9.140625" style="6" customWidth="1"/>
  </cols>
  <sheetData>
    <row r="1" spans="4:5" ht="12.75">
      <c r="D1" s="2" t="s">
        <v>0</v>
      </c>
      <c r="E1" s="3"/>
    </row>
    <row r="2" spans="4:5" ht="12.75">
      <c r="D2" s="2" t="s">
        <v>1</v>
      </c>
      <c r="E2" s="3"/>
    </row>
    <row r="3" spans="4:5" ht="12.75">
      <c r="D3" s="4"/>
      <c r="E3" s="5" t="s">
        <v>86</v>
      </c>
    </row>
    <row r="4" ht="12.75"/>
    <row r="5" spans="1:7" ht="12.75">
      <c r="A5" s="21" t="s">
        <v>81</v>
      </c>
      <c r="B5" s="22"/>
      <c r="C5" s="22"/>
      <c r="D5" s="22"/>
      <c r="E5" s="22"/>
      <c r="F5" s="9"/>
      <c r="G5" s="1"/>
    </row>
    <row r="6" spans="1:7" ht="12.75">
      <c r="A6" s="30" t="s">
        <v>7</v>
      </c>
      <c r="B6" s="31"/>
      <c r="C6" s="31"/>
      <c r="D6" s="31"/>
      <c r="E6" s="31"/>
      <c r="F6" s="8"/>
      <c r="G6" s="1"/>
    </row>
    <row r="7" spans="1:7" ht="12.75">
      <c r="A7" s="32" t="s">
        <v>8</v>
      </c>
      <c r="B7" s="33"/>
      <c r="C7" s="33"/>
      <c r="D7" s="32"/>
      <c r="E7" s="34"/>
      <c r="F7" s="8"/>
      <c r="G7" s="1"/>
    </row>
    <row r="8" spans="1:7" ht="12.75">
      <c r="A8" s="32"/>
      <c r="B8" s="33"/>
      <c r="C8" s="35" t="s">
        <v>9</v>
      </c>
      <c r="D8" s="33"/>
      <c r="E8" s="33"/>
      <c r="F8" s="8"/>
      <c r="G8" s="1"/>
    </row>
    <row r="9" spans="1:7" ht="12.75">
      <c r="A9" s="36" t="s">
        <v>10</v>
      </c>
      <c r="B9" s="36" t="s">
        <v>11</v>
      </c>
      <c r="C9" s="36" t="s">
        <v>12</v>
      </c>
      <c r="D9" s="36" t="s">
        <v>13</v>
      </c>
      <c r="E9" s="36" t="s">
        <v>14</v>
      </c>
      <c r="F9" s="9"/>
      <c r="G9" s="1"/>
    </row>
    <row r="10" spans="1:7" ht="12.75">
      <c r="A10" s="91">
        <v>2002</v>
      </c>
      <c r="B10" s="26"/>
      <c r="C10" s="26"/>
      <c r="D10" s="26"/>
      <c r="E10" s="26"/>
      <c r="F10" s="9"/>
      <c r="G10" s="1"/>
    </row>
    <row r="11" spans="1:5" ht="12.75">
      <c r="A11" s="91" t="s">
        <v>15</v>
      </c>
      <c r="B11" s="26" t="s">
        <v>16</v>
      </c>
      <c r="C11" s="26"/>
      <c r="D11" s="81"/>
      <c r="E11" s="75"/>
    </row>
    <row r="12" spans="1:5" ht="12.75">
      <c r="A12" s="40"/>
      <c r="B12" s="40" t="s">
        <v>17</v>
      </c>
      <c r="C12" s="40"/>
      <c r="D12" s="43"/>
      <c r="E12" s="41"/>
    </row>
    <row r="13" spans="1:5" ht="12.75">
      <c r="A13" s="40"/>
      <c r="B13" s="40" t="s">
        <v>18</v>
      </c>
      <c r="C13" s="40"/>
      <c r="D13" s="41"/>
      <c r="E13" s="43"/>
    </row>
    <row r="14" spans="1:6" ht="12.75">
      <c r="A14" s="10"/>
      <c r="B14" s="10"/>
      <c r="C14" s="10"/>
      <c r="D14" s="10"/>
      <c r="E14" s="10"/>
      <c r="F14" s="10"/>
    </row>
    <row r="15" spans="1:6" ht="12.75">
      <c r="A15" s="40" t="s">
        <v>19</v>
      </c>
      <c r="B15" s="40"/>
      <c r="C15" s="40"/>
      <c r="D15" s="10"/>
      <c r="E15" s="10"/>
      <c r="F15" s="10"/>
    </row>
    <row r="16" spans="1:6" ht="12.75">
      <c r="A16" s="40"/>
      <c r="B16" s="40"/>
      <c r="C16" s="40"/>
      <c r="D16" s="10"/>
      <c r="E16" s="10"/>
      <c r="F16" s="10"/>
    </row>
    <row r="17" spans="1:6" ht="12.75">
      <c r="A17" s="40" t="s">
        <v>85</v>
      </c>
      <c r="B17" s="40"/>
      <c r="C17" s="58"/>
      <c r="D17" s="10"/>
      <c r="E17" s="10"/>
      <c r="F17" s="10"/>
    </row>
    <row r="18" spans="1:6" ht="12.75">
      <c r="A18" s="40" t="s">
        <v>24</v>
      </c>
      <c r="B18" s="40"/>
      <c r="C18" s="47"/>
      <c r="D18" s="10"/>
      <c r="E18" s="10"/>
      <c r="F18" s="10"/>
    </row>
    <row r="19" spans="1:6" ht="12.75">
      <c r="A19" s="40" t="s">
        <v>25</v>
      </c>
      <c r="B19" s="40"/>
      <c r="C19" s="58"/>
      <c r="D19" s="10"/>
      <c r="E19" s="10"/>
      <c r="F19" s="10"/>
    </row>
    <row r="20" spans="1:6" ht="12.75">
      <c r="A20" s="40" t="s">
        <v>26</v>
      </c>
      <c r="B20" s="40"/>
      <c r="C20" s="47"/>
      <c r="D20" s="10"/>
      <c r="E20" s="10"/>
      <c r="F20" s="10"/>
    </row>
    <row r="21" spans="1:6" ht="13.5" thickBot="1">
      <c r="A21" s="40" t="s">
        <v>27</v>
      </c>
      <c r="B21" s="40"/>
      <c r="C21" s="48"/>
      <c r="D21" s="65">
        <f>IF(C21="","",IF(C21=195639,"«- Correct!","«- Try again!"))</f>
      </c>
      <c r="E21" s="10"/>
      <c r="F21" s="10"/>
    </row>
    <row r="22" spans="1:6" ht="13.5" thickTop="1">
      <c r="A22" s="40"/>
      <c r="B22" s="40"/>
      <c r="C22" s="41"/>
      <c r="D22" s="10"/>
      <c r="E22" s="10"/>
      <c r="F22" s="10"/>
    </row>
    <row r="23" spans="1:6" ht="12.75">
      <c r="A23" s="40" t="s">
        <v>28</v>
      </c>
      <c r="B23" s="40"/>
      <c r="C23" s="41"/>
      <c r="D23" s="10"/>
      <c r="E23" s="10"/>
      <c r="F23" s="10"/>
    </row>
    <row r="24" spans="1:6" ht="12.75">
      <c r="A24" s="40"/>
      <c r="B24" s="40"/>
      <c r="C24" s="41"/>
      <c r="D24" s="10"/>
      <c r="E24" s="10"/>
      <c r="F24" s="10"/>
    </row>
    <row r="25" spans="1:6" ht="12.75">
      <c r="A25" s="40" t="s">
        <v>85</v>
      </c>
      <c r="B25" s="40"/>
      <c r="C25" s="58"/>
      <c r="D25" s="10"/>
      <c r="E25" s="10"/>
      <c r="F25" s="10"/>
    </row>
    <row r="26" spans="1:6" ht="12.75">
      <c r="A26" s="40" t="s">
        <v>29</v>
      </c>
      <c r="B26" s="40"/>
      <c r="C26" s="47"/>
      <c r="D26" s="10"/>
      <c r="E26" s="10"/>
      <c r="F26" s="10"/>
    </row>
    <row r="27" spans="1:6" ht="13.5" thickBot="1">
      <c r="A27" s="40" t="s">
        <v>27</v>
      </c>
      <c r="B27" s="40"/>
      <c r="C27" s="48"/>
      <c r="D27" s="65">
        <f>IF(C27="","",IF(C27=195639,"«- Correct!","«- Try again!"))</f>
      </c>
      <c r="E27" s="10"/>
      <c r="F27" s="10"/>
    </row>
    <row r="28" spans="1:6" ht="13.5" thickTop="1">
      <c r="A28" s="10"/>
      <c r="B28" s="10"/>
      <c r="C28" s="12"/>
      <c r="D28" s="10"/>
      <c r="E28" s="10"/>
      <c r="F28" s="10"/>
    </row>
    <row r="29" spans="1:6" ht="12.75">
      <c r="A29" s="40" t="s">
        <v>23</v>
      </c>
      <c r="B29" s="40"/>
      <c r="C29" s="40"/>
      <c r="D29" s="40"/>
      <c r="E29" s="40"/>
      <c r="F29" s="40"/>
    </row>
    <row r="30" spans="1:6" ht="12.75">
      <c r="A30" s="21" t="s">
        <v>81</v>
      </c>
      <c r="B30" s="49"/>
      <c r="C30" s="49"/>
      <c r="D30" s="49"/>
      <c r="E30" s="49"/>
      <c r="F30" s="49"/>
    </row>
    <row r="31" spans="1:6" ht="12.75">
      <c r="A31" s="40"/>
      <c r="B31" s="40"/>
      <c r="C31" s="40"/>
      <c r="D31" s="40"/>
      <c r="E31" s="40"/>
      <c r="F31" s="40"/>
    </row>
    <row r="32" spans="1:6" ht="12.75">
      <c r="A32" s="52" t="s">
        <v>47</v>
      </c>
      <c r="B32" s="72" t="s">
        <v>16</v>
      </c>
      <c r="C32" s="72" t="s">
        <v>31</v>
      </c>
      <c r="D32" s="72"/>
      <c r="E32" s="52"/>
      <c r="F32" s="52"/>
    </row>
    <row r="33" spans="1:6" ht="12.75">
      <c r="A33" s="52" t="s">
        <v>48</v>
      </c>
      <c r="B33" s="72" t="s">
        <v>48</v>
      </c>
      <c r="C33" s="52" t="s">
        <v>48</v>
      </c>
      <c r="D33" s="72" t="s">
        <v>33</v>
      </c>
      <c r="E33" s="52" t="s">
        <v>49</v>
      </c>
      <c r="F33" s="52" t="s">
        <v>32</v>
      </c>
    </row>
    <row r="34" spans="1:6" ht="12.75">
      <c r="A34" s="55" t="s">
        <v>50</v>
      </c>
      <c r="B34" s="73" t="s">
        <v>51</v>
      </c>
      <c r="C34" s="55" t="s">
        <v>52</v>
      </c>
      <c r="D34" s="73" t="s">
        <v>53</v>
      </c>
      <c r="E34" s="73" t="s">
        <v>33</v>
      </c>
      <c r="F34" s="55" t="s">
        <v>34</v>
      </c>
    </row>
    <row r="35" spans="1:7" ht="12.75">
      <c r="A35" s="74">
        <v>37987</v>
      </c>
      <c r="B35" s="75"/>
      <c r="C35" s="41"/>
      <c r="D35" s="75"/>
      <c r="E35" s="84"/>
      <c r="F35" s="85"/>
      <c r="G35" s="65">
        <f>IF(F35="","",IF(F35=584361,"«- Correct!","«- Try again!"))</f>
      </c>
    </row>
    <row r="36" spans="1:7" ht="12.75">
      <c r="A36" s="74">
        <v>38168</v>
      </c>
      <c r="B36" s="76"/>
      <c r="C36" s="79"/>
      <c r="D36" s="77"/>
      <c r="E36" s="80"/>
      <c r="F36" s="43"/>
      <c r="G36" s="65">
        <f>IF(F36="","",IF(F36=591485,"«- Correct!","«- Try again!"))</f>
      </c>
    </row>
    <row r="37" spans="1:7" ht="12.75">
      <c r="A37" s="74">
        <v>38352</v>
      </c>
      <c r="B37" s="93"/>
      <c r="C37" s="82"/>
      <c r="D37" s="83"/>
      <c r="E37" s="82"/>
      <c r="F37" s="46"/>
      <c r="G37" s="65">
        <f>IF(F37="","",IF(F37=598894,"«- Correct!","«- Try again!"))</f>
      </c>
    </row>
    <row r="38" spans="1:7" ht="12.75">
      <c r="A38" s="74">
        <v>38533</v>
      </c>
      <c r="B38" s="93"/>
      <c r="C38" s="82"/>
      <c r="D38" s="83"/>
      <c r="E38" s="82"/>
      <c r="F38" s="46"/>
      <c r="G38" s="65">
        <f>IF(F38="","",IF(F38=606600,"«- Correct!","«- Try again!"))</f>
      </c>
    </row>
    <row r="39" spans="1:7" ht="12.75">
      <c r="A39" s="74">
        <v>38717</v>
      </c>
      <c r="B39" s="92"/>
      <c r="C39" s="80"/>
      <c r="D39" s="78"/>
      <c r="E39" s="80"/>
      <c r="F39" s="43"/>
      <c r="G39" s="65">
        <f>IF(F39="","",IF(F39=614614,"«- Correct!","«- Try again!"))</f>
      </c>
    </row>
    <row r="40" spans="1:6" ht="12.75">
      <c r="A40" s="13"/>
      <c r="B40" s="14"/>
      <c r="C40" s="11"/>
      <c r="D40" s="14"/>
      <c r="E40" s="11"/>
      <c r="F40" s="11"/>
    </row>
    <row r="41" spans="1:6" ht="12.75">
      <c r="A41" s="21" t="s">
        <v>81</v>
      </c>
      <c r="B41" s="49"/>
      <c r="C41" s="49"/>
      <c r="D41" s="49"/>
      <c r="E41" s="49"/>
      <c r="F41" s="10"/>
    </row>
    <row r="42" spans="1:5" ht="12.75">
      <c r="A42" s="30" t="s">
        <v>7</v>
      </c>
      <c r="B42" s="31"/>
      <c r="C42" s="31"/>
      <c r="D42" s="31"/>
      <c r="E42" s="31"/>
    </row>
    <row r="43" spans="1:5" ht="12.75">
      <c r="A43" s="32" t="s">
        <v>57</v>
      </c>
      <c r="B43" s="33"/>
      <c r="C43" s="33"/>
      <c r="D43" s="32"/>
      <c r="E43" s="34"/>
    </row>
    <row r="44" spans="1:5" ht="12.75">
      <c r="A44" s="32"/>
      <c r="B44" s="33"/>
      <c r="C44" s="35" t="s">
        <v>9</v>
      </c>
      <c r="D44" s="33"/>
      <c r="E44" s="33"/>
    </row>
    <row r="45" spans="1:5" ht="12.75">
      <c r="A45" s="36" t="s">
        <v>10</v>
      </c>
      <c r="B45" s="36" t="s">
        <v>11</v>
      </c>
      <c r="C45" s="36" t="s">
        <v>12</v>
      </c>
      <c r="D45" s="36" t="s">
        <v>13</v>
      </c>
      <c r="E45" s="36" t="s">
        <v>14</v>
      </c>
    </row>
    <row r="46" spans="1:5" ht="12.75">
      <c r="A46" s="38" t="s">
        <v>79</v>
      </c>
      <c r="B46" s="26"/>
      <c r="C46" s="26"/>
      <c r="D46" s="26"/>
      <c r="E46" s="26"/>
    </row>
    <row r="47" spans="1:5" ht="12.75">
      <c r="A47" s="38" t="s">
        <v>55</v>
      </c>
      <c r="B47" s="26" t="s">
        <v>37</v>
      </c>
      <c r="C47" s="26"/>
      <c r="D47" s="78"/>
      <c r="E47" s="75"/>
    </row>
    <row r="48" spans="1:5" ht="12.75">
      <c r="A48" s="40"/>
      <c r="B48" s="40" t="s">
        <v>38</v>
      </c>
      <c r="C48" s="40"/>
      <c r="D48" s="41"/>
      <c r="E48" s="66"/>
    </row>
    <row r="49" spans="1:5" ht="12.75">
      <c r="A49" s="40"/>
      <c r="B49" s="40" t="s">
        <v>39</v>
      </c>
      <c r="C49" s="40"/>
      <c r="D49" s="41"/>
      <c r="E49" s="43"/>
    </row>
    <row r="50" spans="1:5" ht="12.75">
      <c r="A50" s="56"/>
      <c r="B50" s="56"/>
      <c r="C50" s="56"/>
      <c r="D50" s="56"/>
      <c r="E50" s="56"/>
    </row>
    <row r="51" spans="1:5" ht="12.75">
      <c r="A51" s="38" t="s">
        <v>56</v>
      </c>
      <c r="B51" s="26" t="s">
        <v>37</v>
      </c>
      <c r="C51" s="26"/>
      <c r="D51" s="78"/>
      <c r="E51" s="56"/>
    </row>
    <row r="52" spans="1:5" ht="12.75">
      <c r="A52" s="40"/>
      <c r="B52" s="40" t="s">
        <v>38</v>
      </c>
      <c r="C52" s="40"/>
      <c r="D52" s="89"/>
      <c r="E52" s="67"/>
    </row>
    <row r="53" spans="1:5" ht="12.75">
      <c r="A53" s="40"/>
      <c r="B53" s="40" t="s">
        <v>39</v>
      </c>
      <c r="C53" s="40"/>
      <c r="D53" s="56"/>
      <c r="E53" s="4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73" ht="12.75">
      <c r="F73" s="7"/>
    </row>
    <row r="75" spans="4:5" ht="12.75">
      <c r="D75" s="7"/>
      <c r="E75" s="7"/>
    </row>
  </sheetData>
  <dataValidations count="8">
    <dataValidation errorStyle="warning" type="whole" operator="equal" allowBlank="1" showInputMessage="1" showErrorMessage="1" errorTitle="Incorrect entry." error="Please try again." sqref="E13">
      <formula1>650000</formula1>
    </dataValidation>
    <dataValidation errorStyle="warning" type="whole" operator="equal" allowBlank="1" showInputMessage="1" showErrorMessage="1" errorTitle="Incorrect entry." error="Please try again." sqref="D11">
      <formula1>584361</formula1>
    </dataValidation>
    <dataValidation errorStyle="warning" type="whole" operator="equal" allowBlank="1" showInputMessage="1" showErrorMessage="1" errorTitle="Incorrect entry." error="Please try again." sqref="D12">
      <formula1>65639</formula1>
    </dataValidation>
    <dataValidation errorStyle="warning" type="whole" operator="equal" allowBlank="1" showInputMessage="1" showErrorMessage="1" errorTitle="Incorrect entry." error="Please try again." sqref="E49 E53">
      <formula1>16250</formula1>
    </dataValidation>
    <dataValidation errorStyle="warning" type="whole" operator="equal" allowBlank="1" showInputMessage="1" showErrorMessage="1" errorTitle="Incorrect entry." error="Please try again." sqref="D47">
      <formula1>23374</formula1>
    </dataValidation>
    <dataValidation errorStyle="warning" type="whole" operator="equal" allowBlank="1" showInputMessage="1" showErrorMessage="1" errorTitle="Incorrect entry." error="Please try again." sqref="E48">
      <formula1>7124</formula1>
    </dataValidation>
    <dataValidation errorStyle="warning" type="whole" operator="equal" allowBlank="1" showInputMessage="1" showErrorMessage="1" errorTitle="Incorrect entry." error="Please try again." sqref="D51">
      <formula1>23659</formula1>
    </dataValidation>
    <dataValidation errorStyle="warning" type="whole" operator="equal" allowBlank="1" showInputMessage="1" showErrorMessage="1" errorTitle="Incorrect entry." error="Please try again." sqref="E52">
      <formula1>7409</formula1>
    </dataValidation>
  </dataValidations>
  <printOptions horizontalCentered="1"/>
  <pageMargins left="0" right="0" top="0.5" bottom="0.5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00390625" style="0" bestFit="1" customWidth="1"/>
    <col min="2" max="2" width="9.7109375" style="0" bestFit="1" customWidth="1"/>
  </cols>
  <sheetData>
    <row r="1" spans="1:2" ht="12.75">
      <c r="A1" s="9" t="s">
        <v>84</v>
      </c>
      <c r="B1" s="9"/>
    </row>
    <row r="2" spans="1:2" ht="12.75">
      <c r="A2" s="8"/>
      <c r="B2" s="8"/>
    </row>
    <row r="3" spans="1:2" ht="12.75">
      <c r="A3" s="21" t="s">
        <v>81</v>
      </c>
      <c r="B3" s="22"/>
    </row>
    <row r="4" spans="1:2" ht="12.75">
      <c r="A4" s="20"/>
      <c r="B4" s="20"/>
    </row>
    <row r="5" spans="1:2" ht="12.75">
      <c r="A5" s="20" t="s">
        <v>2</v>
      </c>
      <c r="B5" s="23">
        <v>600000</v>
      </c>
    </row>
    <row r="6" spans="1:2" ht="12.75">
      <c r="A6" s="20" t="s">
        <v>3</v>
      </c>
      <c r="B6" s="24">
        <v>0.05</v>
      </c>
    </row>
    <row r="7" spans="1:2" ht="12.75">
      <c r="A7" s="20" t="s">
        <v>4</v>
      </c>
      <c r="B7" s="25">
        <v>4</v>
      </c>
    </row>
    <row r="8" spans="1:2" ht="12.75">
      <c r="A8" s="20" t="s">
        <v>5</v>
      </c>
      <c r="B8" s="23">
        <v>584361</v>
      </c>
    </row>
    <row r="9" spans="1:2" ht="12.75">
      <c r="A9" s="20" t="s">
        <v>46</v>
      </c>
      <c r="B9" s="24">
        <v>0.08</v>
      </c>
    </row>
    <row r="10" spans="1:2" ht="12.75">
      <c r="A10" s="26"/>
      <c r="B10" s="26"/>
    </row>
    <row r="11" spans="1:2" ht="12.75">
      <c r="A11" s="16" t="s">
        <v>61</v>
      </c>
      <c r="B11" s="17"/>
    </row>
    <row r="12" spans="1:2" ht="12.75">
      <c r="A12" s="19" t="s">
        <v>82</v>
      </c>
      <c r="B12" s="18">
        <v>195639</v>
      </c>
    </row>
    <row r="13" spans="1:2" ht="12.75">
      <c r="A13" s="17" t="s">
        <v>83</v>
      </c>
      <c r="B13" s="27">
        <v>614614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showGridLines="0" workbookViewId="0" topLeftCell="A35">
      <selection activeCell="E49" sqref="E49"/>
    </sheetView>
  </sheetViews>
  <sheetFormatPr defaultColWidth="9.140625" defaultRowHeight="12.75"/>
  <cols>
    <col min="1" max="1" width="17.28125" style="6" customWidth="1"/>
    <col min="2" max="2" width="14.140625" style="6" customWidth="1"/>
    <col min="3" max="3" width="11.28125" style="6" customWidth="1"/>
    <col min="4" max="5" width="11.421875" style="6" bestFit="1" customWidth="1"/>
    <col min="6" max="16384" width="9.140625" style="6" customWidth="1"/>
  </cols>
  <sheetData>
    <row r="1" spans="3:4" ht="12.75">
      <c r="C1" s="2" t="s">
        <v>0</v>
      </c>
      <c r="D1" s="3"/>
    </row>
    <row r="2" spans="3:4" ht="12.75">
      <c r="C2" s="2" t="s">
        <v>1</v>
      </c>
      <c r="D2" s="3"/>
    </row>
    <row r="3" spans="3:4" ht="12.75">
      <c r="C3" s="4"/>
      <c r="D3" s="5" t="s">
        <v>95</v>
      </c>
    </row>
    <row r="4" ht="12.75"/>
    <row r="5" spans="1:6" ht="12.75">
      <c r="A5" s="21" t="s">
        <v>88</v>
      </c>
      <c r="B5" s="22"/>
      <c r="C5" s="22"/>
      <c r="D5" s="22"/>
      <c r="E5" s="22"/>
      <c r="F5" s="9"/>
    </row>
    <row r="6" spans="1:6" ht="12.75">
      <c r="A6" s="30" t="s">
        <v>7</v>
      </c>
      <c r="B6" s="31"/>
      <c r="C6" s="31"/>
      <c r="D6" s="31"/>
      <c r="E6" s="31"/>
      <c r="F6" s="8"/>
    </row>
    <row r="7" spans="1:6" ht="12.75">
      <c r="A7" s="32" t="s">
        <v>8</v>
      </c>
      <c r="B7" s="33"/>
      <c r="C7" s="33"/>
      <c r="D7" s="32"/>
      <c r="E7" s="34"/>
      <c r="F7" s="8"/>
    </row>
    <row r="8" spans="1:6" ht="12.75">
      <c r="A8" s="32"/>
      <c r="B8" s="33"/>
      <c r="C8" s="35" t="s">
        <v>9</v>
      </c>
      <c r="D8" s="33"/>
      <c r="E8" s="33"/>
      <c r="F8" s="8"/>
    </row>
    <row r="9" spans="1:6" ht="12.75">
      <c r="A9" s="36" t="s">
        <v>10</v>
      </c>
      <c r="B9" s="36" t="s">
        <v>11</v>
      </c>
      <c r="C9" s="36" t="s">
        <v>12</v>
      </c>
      <c r="D9" s="36" t="s">
        <v>13</v>
      </c>
      <c r="E9" s="36" t="s">
        <v>14</v>
      </c>
      <c r="F9" s="9"/>
    </row>
    <row r="10" spans="1:6" ht="12.75">
      <c r="A10" s="91">
        <v>2004</v>
      </c>
      <c r="B10" s="26"/>
      <c r="C10" s="26"/>
      <c r="D10" s="26"/>
      <c r="E10" s="26"/>
      <c r="F10" s="9"/>
    </row>
    <row r="11" spans="1:6" ht="12.75">
      <c r="A11" s="91" t="s">
        <v>15</v>
      </c>
      <c r="B11" s="26" t="s">
        <v>16</v>
      </c>
      <c r="C11" s="26"/>
      <c r="D11" s="78"/>
      <c r="E11" s="75"/>
      <c r="F11" s="10"/>
    </row>
    <row r="12" spans="1:6" ht="12.75">
      <c r="A12" s="40"/>
      <c r="B12" s="40" t="s">
        <v>58</v>
      </c>
      <c r="C12" s="40"/>
      <c r="D12" s="56"/>
      <c r="E12" s="66"/>
      <c r="F12" s="10"/>
    </row>
    <row r="13" spans="1:6" ht="12.75">
      <c r="A13" s="40"/>
      <c r="B13" s="40" t="s">
        <v>18</v>
      </c>
      <c r="C13" s="40"/>
      <c r="D13" s="41"/>
      <c r="E13" s="43"/>
      <c r="F13" s="10"/>
    </row>
    <row r="14" spans="1:6" ht="12.75">
      <c r="A14" s="10"/>
      <c r="B14" s="10"/>
      <c r="C14" s="10"/>
      <c r="D14" s="10"/>
      <c r="E14" s="10"/>
      <c r="F14" s="10"/>
    </row>
    <row r="15" spans="1:6" ht="12.75">
      <c r="A15" s="40" t="s">
        <v>19</v>
      </c>
      <c r="B15" s="40"/>
      <c r="C15" s="40"/>
      <c r="D15" s="10"/>
      <c r="E15" s="10"/>
      <c r="F15" s="10"/>
    </row>
    <row r="16" spans="1:6" ht="12.75">
      <c r="A16" s="40"/>
      <c r="B16" s="40"/>
      <c r="C16" s="40"/>
      <c r="D16" s="10"/>
      <c r="E16" s="10"/>
      <c r="F16" s="10"/>
    </row>
    <row r="17" spans="1:6" ht="12.75">
      <c r="A17" s="40" t="s">
        <v>90</v>
      </c>
      <c r="B17" s="40"/>
      <c r="C17" s="58"/>
      <c r="D17" s="10"/>
      <c r="E17" s="10"/>
      <c r="F17" s="10"/>
    </row>
    <row r="18" spans="1:6" ht="12.75">
      <c r="A18" s="40" t="s">
        <v>24</v>
      </c>
      <c r="B18" s="40"/>
      <c r="C18" s="47"/>
      <c r="D18" s="10"/>
      <c r="E18" s="10"/>
      <c r="F18" s="10"/>
    </row>
    <row r="19" spans="1:6" ht="12.75">
      <c r="A19" s="40" t="s">
        <v>25</v>
      </c>
      <c r="B19" s="40"/>
      <c r="C19" s="58"/>
      <c r="D19" s="10"/>
      <c r="E19" s="10"/>
      <c r="F19" s="10"/>
    </row>
    <row r="20" spans="1:6" ht="12.75">
      <c r="A20" s="40" t="s">
        <v>26</v>
      </c>
      <c r="B20" s="40"/>
      <c r="C20" s="47"/>
      <c r="D20" s="10"/>
      <c r="E20" s="10"/>
      <c r="F20" s="10"/>
    </row>
    <row r="21" spans="1:6" ht="13.5" thickBot="1">
      <c r="A21" s="40" t="s">
        <v>27</v>
      </c>
      <c r="B21" s="40"/>
      <c r="C21" s="48"/>
      <c r="D21" s="65">
        <f>IF(C21="","",IF(C21=27417,"«- Correct!","«- Try again!"))</f>
      </c>
      <c r="E21" s="10"/>
      <c r="F21" s="10"/>
    </row>
    <row r="22" spans="1:6" ht="13.5" thickTop="1">
      <c r="A22" s="40"/>
      <c r="B22" s="40"/>
      <c r="C22" s="41"/>
      <c r="D22" s="10"/>
      <c r="E22" s="10"/>
      <c r="F22" s="10"/>
    </row>
    <row r="23" spans="1:6" ht="12.75">
      <c r="A23" s="40" t="s">
        <v>28</v>
      </c>
      <c r="B23" s="40"/>
      <c r="C23" s="41"/>
      <c r="D23" s="10"/>
      <c r="E23" s="10"/>
      <c r="F23" s="10"/>
    </row>
    <row r="24" spans="1:6" ht="12.75">
      <c r="A24" s="40"/>
      <c r="B24" s="40"/>
      <c r="C24" s="41"/>
      <c r="D24" s="10"/>
      <c r="E24" s="10"/>
      <c r="F24" s="10"/>
    </row>
    <row r="25" spans="1:6" ht="12.75">
      <c r="A25" s="40" t="s">
        <v>90</v>
      </c>
      <c r="B25" s="40"/>
      <c r="C25" s="58"/>
      <c r="D25" s="10"/>
      <c r="E25" s="10"/>
      <c r="F25" s="10"/>
    </row>
    <row r="26" spans="1:6" ht="12.75">
      <c r="A26" s="40" t="s">
        <v>41</v>
      </c>
      <c r="B26" s="40"/>
      <c r="C26" s="47"/>
      <c r="D26" s="10"/>
      <c r="E26" s="10"/>
      <c r="F26" s="10"/>
    </row>
    <row r="27" spans="1:6" ht="13.5" thickBot="1">
      <c r="A27" s="40" t="s">
        <v>27</v>
      </c>
      <c r="B27" s="40"/>
      <c r="C27" s="48"/>
      <c r="D27" s="65">
        <f>IF(C27="","",IF(C27=27417,"«- Correct!","«- Try again!"))</f>
      </c>
      <c r="E27" s="10"/>
      <c r="F27" s="10"/>
    </row>
    <row r="28" spans="1:6" ht="13.5" thickTop="1">
      <c r="A28" s="10"/>
      <c r="B28" s="10"/>
      <c r="C28" s="12"/>
      <c r="D28" s="10"/>
      <c r="E28" s="10"/>
      <c r="F28" s="10"/>
    </row>
    <row r="29" spans="1:6" ht="12.75">
      <c r="A29" s="40" t="s">
        <v>23</v>
      </c>
      <c r="B29" s="40"/>
      <c r="C29" s="40"/>
      <c r="D29" s="40"/>
      <c r="E29" s="40"/>
      <c r="F29" s="40"/>
    </row>
    <row r="30" spans="1:6" ht="12.75">
      <c r="A30" s="21" t="s">
        <v>88</v>
      </c>
      <c r="B30" s="49"/>
      <c r="C30" s="49"/>
      <c r="D30" s="49"/>
      <c r="E30" s="49"/>
      <c r="F30" s="49"/>
    </row>
    <row r="31" spans="1:6" ht="12.75">
      <c r="A31" s="40"/>
      <c r="B31" s="40"/>
      <c r="C31" s="40"/>
      <c r="D31" s="40"/>
      <c r="E31" s="40"/>
      <c r="F31" s="40"/>
    </row>
    <row r="32" spans="1:6" ht="12.75">
      <c r="A32" s="52" t="s">
        <v>47</v>
      </c>
      <c r="B32" s="72" t="s">
        <v>16</v>
      </c>
      <c r="C32" s="72" t="s">
        <v>31</v>
      </c>
      <c r="D32" s="72"/>
      <c r="E32" s="52"/>
      <c r="F32" s="52"/>
    </row>
    <row r="33" spans="1:6" ht="12.75">
      <c r="A33" s="52" t="s">
        <v>48</v>
      </c>
      <c r="B33" s="72" t="s">
        <v>48</v>
      </c>
      <c r="C33" s="52" t="s">
        <v>48</v>
      </c>
      <c r="D33" s="72" t="s">
        <v>42</v>
      </c>
      <c r="E33" s="52" t="s">
        <v>49</v>
      </c>
      <c r="F33" s="52" t="s">
        <v>32</v>
      </c>
    </row>
    <row r="34" spans="1:6" ht="12.75">
      <c r="A34" s="55" t="s">
        <v>50</v>
      </c>
      <c r="B34" s="73" t="s">
        <v>51</v>
      </c>
      <c r="C34" s="55" t="s">
        <v>52</v>
      </c>
      <c r="D34" s="73" t="s">
        <v>53</v>
      </c>
      <c r="E34" s="73" t="s">
        <v>42</v>
      </c>
      <c r="F34" s="55" t="s">
        <v>34</v>
      </c>
    </row>
    <row r="35" spans="1:7" ht="12.75">
      <c r="A35" s="74">
        <v>37987</v>
      </c>
      <c r="B35" s="75"/>
      <c r="C35" s="41"/>
      <c r="D35" s="75"/>
      <c r="E35" s="84"/>
      <c r="F35" s="85"/>
      <c r="G35" s="65">
        <f>IF(F35="","",IF(F35=92283,"«- Correct!","«- Try again!"))</f>
      </c>
    </row>
    <row r="36" spans="1:7" ht="12.75">
      <c r="A36" s="74">
        <v>38168</v>
      </c>
      <c r="B36" s="76"/>
      <c r="C36" s="79"/>
      <c r="D36" s="77"/>
      <c r="E36" s="80"/>
      <c r="F36" s="46"/>
      <c r="G36" s="65">
        <f>IF(F36="","",IF(F36=91947.15,"«- Correct!","«- Try again!"))</f>
      </c>
    </row>
    <row r="37" spans="1:7" ht="12.75">
      <c r="A37" s="74">
        <v>38352</v>
      </c>
      <c r="B37" s="93"/>
      <c r="C37" s="82"/>
      <c r="D37" s="83"/>
      <c r="E37" s="82"/>
      <c r="F37" s="46"/>
      <c r="G37" s="65">
        <f>IF(F37="","",IF(F37=91594.5075,"«- Correct!","«- Try again!"))</f>
      </c>
    </row>
    <row r="38" spans="1:7" ht="12.75">
      <c r="A38" s="74">
        <v>38533</v>
      </c>
      <c r="B38" s="93"/>
      <c r="C38" s="82"/>
      <c r="D38" s="83"/>
      <c r="E38" s="82"/>
      <c r="F38" s="46"/>
      <c r="G38" s="65">
        <f>IF(F38="","",IF(F38=91224.232875,"«- Correct!","«- Try again!"))</f>
      </c>
    </row>
    <row r="39" spans="1:7" ht="12.75">
      <c r="A39" s="74">
        <v>38717</v>
      </c>
      <c r="B39" s="92"/>
      <c r="C39" s="80"/>
      <c r="D39" s="78"/>
      <c r="E39" s="80"/>
      <c r="F39" s="43"/>
      <c r="G39" s="65">
        <f>IF(F39="","",IF(F39=90835.44451875,"«- Correct!","«- Try again!"))</f>
      </c>
    </row>
    <row r="40" spans="1:6" ht="12.75">
      <c r="A40" s="13"/>
      <c r="B40" s="14"/>
      <c r="C40" s="11"/>
      <c r="D40" s="14"/>
      <c r="E40" s="11"/>
      <c r="F40" s="11"/>
    </row>
    <row r="41" spans="1:6" ht="12.75">
      <c r="A41" s="21" t="s">
        <v>88</v>
      </c>
      <c r="B41" s="49"/>
      <c r="C41" s="49"/>
      <c r="D41" s="49"/>
      <c r="E41" s="49"/>
      <c r="F41" s="10"/>
    </row>
    <row r="42" spans="1:5" ht="12.75">
      <c r="A42" s="30" t="s">
        <v>7</v>
      </c>
      <c r="B42" s="31"/>
      <c r="C42" s="31"/>
      <c r="D42" s="31"/>
      <c r="E42" s="31"/>
    </row>
    <row r="43" spans="1:5" ht="12.75">
      <c r="A43" s="32" t="s">
        <v>57</v>
      </c>
      <c r="B43" s="33"/>
      <c r="C43" s="33"/>
      <c r="D43" s="32"/>
      <c r="E43" s="34"/>
    </row>
    <row r="44" spans="1:5" ht="12.75">
      <c r="A44" s="32"/>
      <c r="B44" s="33"/>
      <c r="C44" s="35" t="s">
        <v>9</v>
      </c>
      <c r="D44" s="33"/>
      <c r="E44" s="33"/>
    </row>
    <row r="45" spans="1:5" ht="12.75">
      <c r="A45" s="36" t="s">
        <v>10</v>
      </c>
      <c r="B45" s="36" t="s">
        <v>11</v>
      </c>
      <c r="C45" s="36" t="s">
        <v>12</v>
      </c>
      <c r="D45" s="36" t="s">
        <v>13</v>
      </c>
      <c r="E45" s="36" t="s">
        <v>14</v>
      </c>
    </row>
    <row r="46" spans="1:5" ht="12.75">
      <c r="A46" s="38" t="s">
        <v>79</v>
      </c>
      <c r="B46" s="26"/>
      <c r="C46" s="26"/>
      <c r="D46" s="26"/>
      <c r="E46" s="26"/>
    </row>
    <row r="47" spans="1:5" ht="12.75">
      <c r="A47" s="38" t="s">
        <v>55</v>
      </c>
      <c r="B47" s="26" t="s">
        <v>37</v>
      </c>
      <c r="C47" s="26"/>
      <c r="D47" s="81"/>
      <c r="E47" s="75"/>
    </row>
    <row r="48" spans="1:5" ht="12.75">
      <c r="A48" s="40"/>
      <c r="B48" s="40" t="s">
        <v>43</v>
      </c>
      <c r="C48" s="40"/>
      <c r="D48" s="43"/>
      <c r="E48" s="56"/>
    </row>
    <row r="49" spans="1:5" ht="12.75">
      <c r="A49" s="40"/>
      <c r="B49" s="40" t="s">
        <v>39</v>
      </c>
      <c r="C49" s="40"/>
      <c r="D49" s="41"/>
      <c r="E49" s="43"/>
    </row>
    <row r="50" spans="1:5" ht="12.75">
      <c r="A50" s="56"/>
      <c r="B50" s="56"/>
      <c r="C50" s="56"/>
      <c r="D50" s="56"/>
      <c r="E50" s="56"/>
    </row>
    <row r="51" spans="1:5" ht="12.75">
      <c r="A51" s="38" t="s">
        <v>56</v>
      </c>
      <c r="B51" s="26" t="s">
        <v>37</v>
      </c>
      <c r="C51" s="26"/>
      <c r="D51" s="81"/>
      <c r="E51" s="56"/>
    </row>
    <row r="52" spans="1:5" ht="12.75">
      <c r="A52" s="40"/>
      <c r="B52" s="40" t="s">
        <v>43</v>
      </c>
      <c r="C52" s="40"/>
      <c r="D52" s="62"/>
      <c r="E52" s="56"/>
    </row>
    <row r="53" spans="1:5" ht="12.75">
      <c r="A53" s="40"/>
      <c r="B53" s="40" t="s">
        <v>39</v>
      </c>
      <c r="C53" s="40"/>
      <c r="D53" s="56"/>
      <c r="E53" s="43"/>
    </row>
    <row r="54" spans="1:5" ht="12.75">
      <c r="A54"/>
      <c r="B54"/>
      <c r="C54"/>
      <c r="D54"/>
      <c r="E54"/>
    </row>
    <row r="55" spans="1:5" ht="12.75">
      <c r="A55" s="26" t="s">
        <v>91</v>
      </c>
      <c r="B55" s="26"/>
      <c r="C55" s="26"/>
      <c r="D55" s="26"/>
      <c r="E55" s="26"/>
    </row>
    <row r="56" spans="1:5" ht="12.75">
      <c r="A56" s="26"/>
      <c r="B56" s="26"/>
      <c r="C56" s="26"/>
      <c r="D56" s="26"/>
      <c r="E56" s="26"/>
    </row>
    <row r="57" spans="1:5" ht="12.75">
      <c r="A57" s="38" t="s">
        <v>79</v>
      </c>
      <c r="B57" s="26"/>
      <c r="C57" s="26"/>
      <c r="D57" s="26"/>
      <c r="E57" s="26"/>
    </row>
    <row r="58" spans="1:5" ht="12.75">
      <c r="A58" s="38" t="s">
        <v>55</v>
      </c>
      <c r="B58" s="26" t="s">
        <v>37</v>
      </c>
      <c r="C58" s="26"/>
      <c r="D58" s="81"/>
      <c r="E58" s="75"/>
    </row>
    <row r="59" spans="1:5" ht="12.75">
      <c r="A59" s="40"/>
      <c r="B59" s="40" t="s">
        <v>43</v>
      </c>
      <c r="C59" s="40"/>
      <c r="D59" s="43"/>
      <c r="E59" s="56"/>
    </row>
    <row r="60" spans="1:5" ht="12.75">
      <c r="A60" s="40"/>
      <c r="B60" s="40" t="s">
        <v>39</v>
      </c>
      <c r="C60" s="40"/>
      <c r="D60" s="41"/>
      <c r="E60" s="66"/>
    </row>
    <row r="61" spans="1:5" ht="12.75">
      <c r="A61" s="26"/>
      <c r="B61" s="26" t="s">
        <v>59</v>
      </c>
      <c r="C61" s="26"/>
      <c r="D61" s="26"/>
      <c r="E61" s="94"/>
    </row>
    <row r="62" spans="1:5" ht="12.75">
      <c r="A62"/>
      <c r="B62"/>
      <c r="C62"/>
      <c r="D62"/>
      <c r="E62"/>
    </row>
    <row r="63" spans="1:6" ht="12.75">
      <c r="A63"/>
      <c r="B63"/>
      <c r="C63"/>
      <c r="D63"/>
      <c r="E63"/>
      <c r="F63"/>
    </row>
    <row r="64" spans="1:6" ht="12.75">
      <c r="A64" s="56" t="s">
        <v>92</v>
      </c>
      <c r="B64" s="56"/>
      <c r="C64" s="56"/>
      <c r="D64" s="56"/>
      <c r="E64" s="56"/>
      <c r="F64"/>
    </row>
    <row r="65" spans="1:6" ht="12.75">
      <c r="A65" s="56" t="s">
        <v>93</v>
      </c>
      <c r="B65" s="56"/>
      <c r="C65" s="56"/>
      <c r="D65" s="56"/>
      <c r="E65" s="56"/>
      <c r="F65"/>
    </row>
    <row r="66" spans="1:6" ht="12.75">
      <c r="A66" s="56" t="s">
        <v>94</v>
      </c>
      <c r="B66" s="56"/>
      <c r="C66" s="56"/>
      <c r="D66" s="56"/>
      <c r="E66" s="56"/>
      <c r="F66"/>
    </row>
    <row r="67" spans="1:6" ht="12.75">
      <c r="A67" s="56"/>
      <c r="B67" s="56"/>
      <c r="C67" s="56"/>
      <c r="D67" s="56"/>
      <c r="E67" s="56"/>
      <c r="F67"/>
    </row>
    <row r="68" spans="1:6" ht="12.75">
      <c r="A68" s="96"/>
      <c r="B68" s="96"/>
      <c r="C68" s="96"/>
      <c r="D68" s="96"/>
      <c r="E68" s="96"/>
      <c r="F68"/>
    </row>
    <row r="69" spans="1:5" ht="12.75">
      <c r="A69" s="96"/>
      <c r="B69" s="96"/>
      <c r="C69" s="96"/>
      <c r="D69" s="96"/>
      <c r="E69" s="96"/>
    </row>
    <row r="70" spans="1:5" ht="12.75">
      <c r="A70" s="96"/>
      <c r="B70" s="96"/>
      <c r="C70" s="96"/>
      <c r="D70" s="96"/>
      <c r="E70" s="96"/>
    </row>
    <row r="71" spans="1:5" ht="12.75">
      <c r="A71" s="96"/>
      <c r="B71" s="96"/>
      <c r="C71" s="96"/>
      <c r="D71" s="96"/>
      <c r="E71" s="96"/>
    </row>
    <row r="72" spans="1:5" ht="12.75">
      <c r="A72" s="96"/>
      <c r="B72" s="96"/>
      <c r="C72" s="96"/>
      <c r="D72" s="96"/>
      <c r="E72" s="96"/>
    </row>
    <row r="73" spans="1:5" ht="12.75">
      <c r="A73" s="96"/>
      <c r="B73" s="96"/>
      <c r="C73" s="96"/>
      <c r="D73" s="96"/>
      <c r="E73" s="96"/>
    </row>
    <row r="74" spans="1:5" ht="12.75">
      <c r="A74" s="96"/>
      <c r="B74" s="96"/>
      <c r="C74" s="96"/>
      <c r="D74" s="96"/>
      <c r="E74" s="96"/>
    </row>
    <row r="75" spans="1:5" ht="12.75">
      <c r="A75" s="96"/>
      <c r="B75" s="96"/>
      <c r="C75" s="96"/>
      <c r="D75" s="96"/>
      <c r="E75" s="96"/>
    </row>
    <row r="76" spans="1:5" ht="12.75">
      <c r="A76" s="96"/>
      <c r="B76" s="96"/>
      <c r="C76" s="96"/>
      <c r="D76" s="96"/>
      <c r="E76" s="96"/>
    </row>
    <row r="77" spans="1:5" ht="12.75">
      <c r="A77" s="96"/>
      <c r="B77" s="96"/>
      <c r="C77" s="96"/>
      <c r="D77" s="96"/>
      <c r="E77" s="96"/>
    </row>
    <row r="78" spans="1:5" ht="12.75">
      <c r="A78" s="96"/>
      <c r="B78" s="96"/>
      <c r="C78" s="96"/>
      <c r="D78" s="96"/>
      <c r="E78" s="96"/>
    </row>
    <row r="79" spans="1:5" ht="12.75">
      <c r="A79" s="96"/>
      <c r="B79" s="96"/>
      <c r="C79" s="96"/>
      <c r="D79" s="96"/>
      <c r="E79" s="96"/>
    </row>
    <row r="80" spans="1:5" ht="12.75">
      <c r="A80" s="96"/>
      <c r="B80" s="96"/>
      <c r="C80" s="96"/>
      <c r="D80" s="96"/>
      <c r="E80" s="96"/>
    </row>
    <row r="81" spans="1:5" ht="12.75">
      <c r="A81" s="96"/>
      <c r="B81" s="96"/>
      <c r="C81" s="96"/>
      <c r="D81" s="96"/>
      <c r="E81" s="96"/>
    </row>
    <row r="82" spans="1:5" ht="12.75">
      <c r="A82" s="96"/>
      <c r="B82" s="96"/>
      <c r="C82" s="96"/>
      <c r="D82" s="96"/>
      <c r="E82" s="96"/>
    </row>
    <row r="83" spans="1:5" ht="12.75">
      <c r="A83" s="96"/>
      <c r="B83" s="96"/>
      <c r="C83" s="96"/>
      <c r="D83" s="96"/>
      <c r="E83" s="96"/>
    </row>
    <row r="84" spans="1:5" ht="12.75">
      <c r="A84" s="96"/>
      <c r="B84" s="96"/>
      <c r="C84" s="96"/>
      <c r="D84" s="96"/>
      <c r="E84" s="96"/>
    </row>
    <row r="85" spans="1:5" ht="12.75">
      <c r="A85" s="96"/>
      <c r="B85" s="96"/>
      <c r="C85" s="96"/>
      <c r="D85" s="96"/>
      <c r="E85" s="96"/>
    </row>
    <row r="86" spans="1:5" ht="12.75">
      <c r="A86" s="95"/>
      <c r="B86" s="95"/>
      <c r="C86" s="95"/>
      <c r="D86" s="95"/>
      <c r="E86" s="95"/>
    </row>
    <row r="89" ht="12.75">
      <c r="F89" s="7"/>
    </row>
    <row r="91" spans="4:5" ht="12.75">
      <c r="D91" s="7"/>
      <c r="E91" s="7"/>
    </row>
  </sheetData>
  <mergeCells count="19">
    <mergeCell ref="A68:E68"/>
    <mergeCell ref="A69:E69"/>
    <mergeCell ref="A70:E70"/>
    <mergeCell ref="A85:E85"/>
    <mergeCell ref="A74:E74"/>
    <mergeCell ref="A75:E75"/>
    <mergeCell ref="A76:E76"/>
    <mergeCell ref="A77:E77"/>
    <mergeCell ref="A78:E78"/>
    <mergeCell ref="A86:E86"/>
    <mergeCell ref="A71:E71"/>
    <mergeCell ref="A72:E72"/>
    <mergeCell ref="A79:E79"/>
    <mergeCell ref="A80:E80"/>
    <mergeCell ref="A81:E81"/>
    <mergeCell ref="A82:E82"/>
    <mergeCell ref="A83:E83"/>
    <mergeCell ref="A84:E84"/>
    <mergeCell ref="A73:E73"/>
  </mergeCells>
  <dataValidations count="12">
    <dataValidation errorStyle="warning" type="whole" operator="equal" allowBlank="1" showInputMessage="1" showErrorMessage="1" errorTitle="Incorrect entry." error="Please try again." sqref="E13 D58">
      <formula1>90000</formula1>
    </dataValidation>
    <dataValidation errorStyle="warning" type="whole" operator="equal" allowBlank="1" showInputMessage="1" showErrorMessage="1" errorTitle="Incorrect entry." error="Please try again." sqref="D11">
      <formula1>92283</formula1>
    </dataValidation>
    <dataValidation errorStyle="warning" type="whole" operator="equal" allowBlank="1" showInputMessage="1" showErrorMessage="1" errorTitle="Incorrect entry." error="Please try again." sqref="E12">
      <formula1>2283</formula1>
    </dataValidation>
    <dataValidation errorStyle="warning" type="decimal" operator="equal" allowBlank="1" showInputMessage="1" showErrorMessage="1" errorTitle="Incorrect entry." error="Please try again." sqref="E61">
      <formula1>2635.44451875</formula1>
    </dataValidation>
    <dataValidation errorStyle="warning" type="decimal" operator="equal" allowBlank="1" showInputMessage="1" showErrorMessage="1" errorTitle="Incorrect entry." error="Please try again." sqref="D47">
      <formula1>4614.15</formula1>
    </dataValidation>
    <dataValidation errorStyle="warning" type="decimal" operator="equal" allowBlank="1" showInputMessage="1" showErrorMessage="1" errorTitle="Incorrect entry." error="Please try again." sqref="D48">
      <formula1>335.849999999999</formula1>
    </dataValidation>
    <dataValidation errorStyle="warning" type="decimal" operator="equal" allowBlank="1" showInputMessage="1" showErrorMessage="1" errorTitle="Incorrect entry." error="Please try again." sqref="E49">
      <formula1>4278.3</formula1>
    </dataValidation>
    <dataValidation errorStyle="warning" type="decimal" operator="equal" allowBlank="1" showInputMessage="1" showErrorMessage="1" errorTitle="Incorrect entry." error="Please try again." sqref="D51">
      <formula1>4597.3575</formula1>
    </dataValidation>
    <dataValidation errorStyle="warning" type="decimal" operator="equal" allowBlank="1" showInputMessage="1" showErrorMessage="1" errorTitle="Incorrect entry." error="Please try again." sqref="D52">
      <formula1>352.6425</formula1>
    </dataValidation>
    <dataValidation errorStyle="warning" type="decimal" operator="equal" allowBlank="1" showInputMessage="1" showErrorMessage="1" errorTitle="Incorrect entry." error="Please try again." sqref="E53">
      <formula1>4244.715</formula1>
    </dataValidation>
    <dataValidation errorStyle="warning" type="decimal" operator="equal" allowBlank="1" showInputMessage="1" showErrorMessage="1" errorTitle="Incorrect entry." error="Please try again." sqref="D59">
      <formula1>835.444518750001</formula1>
    </dataValidation>
    <dataValidation errorStyle="warning" type="whole" operator="equal" allowBlank="1" showInputMessage="1" showErrorMessage="1" errorTitle="Incorrect entry." error="Please try again." sqref="E60">
      <formula1>88200</formula1>
    </dataValidation>
  </dataValidations>
  <printOptions horizontalCentered="1"/>
  <pageMargins left="0" right="0" top="0.5" bottom="0.5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00390625" style="0" bestFit="1" customWidth="1"/>
    <col min="2" max="2" width="8.7109375" style="0" bestFit="1" customWidth="1"/>
  </cols>
  <sheetData>
    <row r="1" spans="1:2" ht="12.75">
      <c r="A1" s="9" t="s">
        <v>87</v>
      </c>
      <c r="B1" s="9"/>
    </row>
    <row r="2" spans="1:2" ht="12.75">
      <c r="A2" s="8"/>
      <c r="B2" s="8"/>
    </row>
    <row r="3" spans="1:2" ht="12.75">
      <c r="A3" s="21" t="s">
        <v>88</v>
      </c>
      <c r="B3" s="22"/>
    </row>
    <row r="4" spans="1:2" ht="12.75">
      <c r="A4" s="20"/>
      <c r="B4" s="20"/>
    </row>
    <row r="5" spans="1:2" ht="12.75">
      <c r="A5" s="20" t="s">
        <v>2</v>
      </c>
      <c r="B5" s="23">
        <v>90000</v>
      </c>
    </row>
    <row r="6" spans="1:2" ht="12.75">
      <c r="A6" s="20" t="s">
        <v>3</v>
      </c>
      <c r="B6" s="24">
        <v>0.11</v>
      </c>
    </row>
    <row r="7" spans="1:2" ht="12.75">
      <c r="A7" s="20" t="s">
        <v>4</v>
      </c>
      <c r="B7" s="25">
        <v>3</v>
      </c>
    </row>
    <row r="8" spans="1:2" ht="12.75">
      <c r="A8" s="20" t="s">
        <v>5</v>
      </c>
      <c r="B8" s="23">
        <v>92283</v>
      </c>
    </row>
    <row r="9" spans="1:2" ht="12.75">
      <c r="A9" s="20" t="s">
        <v>46</v>
      </c>
      <c r="B9" s="24">
        <v>0.1</v>
      </c>
    </row>
    <row r="10" spans="1:2" ht="12.75">
      <c r="A10" s="26"/>
      <c r="B10" s="26"/>
    </row>
    <row r="11" spans="1:2" ht="12.75">
      <c r="A11" s="16" t="s">
        <v>61</v>
      </c>
      <c r="B11" s="17"/>
    </row>
    <row r="12" spans="1:2" ht="12.75">
      <c r="A12" s="19" t="s">
        <v>83</v>
      </c>
      <c r="B12" s="18">
        <v>91224</v>
      </c>
    </row>
    <row r="13" spans="1:2" ht="12.75">
      <c r="A13" s="17" t="s">
        <v>89</v>
      </c>
      <c r="B13" s="27">
        <v>2635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Department of State</cp:lastModifiedBy>
  <cp:lastPrinted>2004-01-12T20:01:13Z</cp:lastPrinted>
  <dcterms:created xsi:type="dcterms:W3CDTF">1999-05-21T15:52:49Z</dcterms:created>
  <dcterms:modified xsi:type="dcterms:W3CDTF">2008-05-07T21:50:17Z</dcterms:modified>
  <cp:category/>
  <cp:version/>
  <cp:contentType/>
  <cp:contentStatus/>
</cp:coreProperties>
</file>