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1685" windowHeight="6015"/>
  </bookViews>
  <sheets>
    <sheet name="Model" sheetId="1" r:id="rId1"/>
    <sheet name="Sheet2" sheetId="2" r:id="rId2"/>
    <sheet name="Sheet3" sheetId="3" r:id="rId3"/>
  </sheets>
  <definedNames>
    <definedName name="_xlnm.Print_Area" localSheetId="0">Model!$A$1:$J$82</definedName>
  </definedNames>
  <calcPr calcId="145621" concurrentCalc="0"/>
</workbook>
</file>

<file path=xl/calcChain.xml><?xml version="1.0" encoding="utf-8"?>
<calcChain xmlns="http://schemas.openxmlformats.org/spreadsheetml/2006/main">
  <c r="C91" i="1"/>
  <c r="C92"/>
  <c r="C93"/>
  <c r="C94"/>
  <c r="C95"/>
  <c r="C152"/>
  <c r="C154"/>
  <c r="C156"/>
  <c r="C158"/>
  <c r="C153"/>
  <c r="C155"/>
  <c r="D155"/>
  <c r="C157"/>
  <c r="C135"/>
  <c r="D135"/>
  <c r="D137"/>
  <c r="C136"/>
  <c r="C138"/>
  <c r="C140"/>
  <c r="C125"/>
  <c r="C123"/>
  <c r="C121"/>
  <c r="C120"/>
  <c r="C122"/>
  <c r="C124"/>
  <c r="C126"/>
  <c r="E73"/>
  <c r="E72"/>
  <c r="E74"/>
  <c r="E63"/>
  <c r="E62"/>
  <c r="E64"/>
  <c r="E65"/>
  <c r="E53"/>
  <c r="E52"/>
  <c r="E54"/>
  <c r="D138"/>
  <c r="D142"/>
  <c r="D140"/>
  <c r="D139"/>
  <c r="D141"/>
  <c r="D152"/>
  <c r="D154"/>
  <c r="D159"/>
  <c r="D157"/>
  <c r="D156"/>
  <c r="E75"/>
  <c r="C137"/>
  <c r="C139"/>
  <c r="C141"/>
  <c r="E55"/>
  <c r="E56"/>
  <c r="E67"/>
  <c r="E66"/>
  <c r="E76"/>
  <c r="E77"/>
  <c r="E57"/>
  <c r="D158"/>
</calcChain>
</file>

<file path=xl/sharedStrings.xml><?xml version="1.0" encoding="utf-8"?>
<sst xmlns="http://schemas.openxmlformats.org/spreadsheetml/2006/main" count="88" uniqueCount="55">
  <si>
    <t>Net Income  -  [(Target equity ratio) * (Total capital budget)]</t>
  </si>
  <si>
    <t>Net Income</t>
  </si>
  <si>
    <t>Target equity ratio</t>
  </si>
  <si>
    <t>Total capital budget</t>
  </si>
  <si>
    <t>Situation</t>
  </si>
  <si>
    <t>Distribution           =</t>
  </si>
  <si>
    <t>Prior to Distribution</t>
  </si>
  <si>
    <t>Value of operations</t>
  </si>
  <si>
    <r>
      <t>+</t>
    </r>
    <r>
      <rPr>
        <b/>
        <u/>
        <sz val="10"/>
        <color indexed="18"/>
        <rFont val="Arial"/>
        <family val="2"/>
      </rPr>
      <t xml:space="preserve"> Value of nonoperating assets</t>
    </r>
  </si>
  <si>
    <t>Total intrinsic value of firm</t>
  </si>
  <si>
    <r>
      <t>−</t>
    </r>
    <r>
      <rPr>
        <b/>
        <u/>
        <sz val="10"/>
        <color indexed="18"/>
        <rFont val="Arial"/>
        <family val="2"/>
      </rPr>
      <t xml:space="preserve"> Debt</t>
    </r>
  </si>
  <si>
    <t>Intrinsic value of equity</t>
  </si>
  <si>
    <r>
      <t>÷</t>
    </r>
    <r>
      <rPr>
        <b/>
        <u/>
        <sz val="10"/>
        <color indexed="18"/>
        <rFont val="Arial"/>
        <family val="2"/>
      </rPr>
      <t xml:space="preserve"> Number of shares</t>
    </r>
  </si>
  <si>
    <t>Intrinsic price per share</t>
  </si>
  <si>
    <t>Number of shares</t>
  </si>
  <si>
    <t xml:space="preserve">      What would happen to the payout ratio and DPS if net income were forecasted to increase to $160 million?</t>
  </si>
  <si>
    <t xml:space="preserve">      What would happen to the payout ratio and DPS if net income were forecasted to decrease to $90 million?</t>
  </si>
  <si>
    <t>Capital budget</t>
  </si>
  <si>
    <t>Net income</t>
  </si>
  <si>
    <t>Distributions paid (NI – Required equity)</t>
  </si>
  <si>
    <t>Required equity (Equity ratio X Capital budget)</t>
  </si>
  <si>
    <t>Payout ratio (Dividend/NI)</t>
  </si>
  <si>
    <t>Dividend per share</t>
  </si>
  <si>
    <t>Inputs</t>
  </si>
  <si>
    <t>Short-term investments</t>
  </si>
  <si>
    <t>Debt</t>
  </si>
  <si>
    <t>Number of shares repurchased</t>
  </si>
  <si>
    <t>Declaration date:</t>
  </si>
  <si>
    <t>Dividend goes with stock:</t>
  </si>
  <si>
    <t>Ex-dividend date:</t>
  </si>
  <si>
    <t>Holder-of-record date:</t>
  </si>
  <si>
    <t>Payment date:</t>
  </si>
  <si>
    <t>Chapter 17.  Mini Case</t>
  </si>
  <si>
    <r>
      <t xml:space="preserve">a.  (1.) What is meant by the term “distribution policy”? How have dividend payouts versus stock repurchases changed over time?  </t>
    </r>
    <r>
      <rPr>
        <b/>
        <sz val="10"/>
        <color indexed="10"/>
        <rFont val="Arial"/>
        <family val="2"/>
      </rPr>
      <t>Answer: See Chapter 17 Mini Case Show</t>
    </r>
  </si>
  <si>
    <r>
      <t xml:space="preserve">    (2.) The terms "irrelevance," "dividend prefernce, or bird-in-the-hand," and "tax effect" have been used to describe three major theories regarding the way dividend payouts affect a firm's value.  Explain what these terms mean, and briefly describe each theory.   </t>
    </r>
    <r>
      <rPr>
        <b/>
        <sz val="10"/>
        <color indexed="10"/>
        <rFont val="Arial"/>
        <family val="2"/>
      </rPr>
      <t>Answer: See Chapter 17 Mini Case Show</t>
    </r>
  </si>
  <si>
    <r>
      <t xml:space="preserve">   (3.) What do the three theories indicate regarding the actions management should take with respect to dividend payouts?   </t>
    </r>
    <r>
      <rPr>
        <b/>
        <sz val="10"/>
        <color indexed="10"/>
        <rFont val="Arial"/>
        <family val="2"/>
      </rPr>
      <t>Answer: See Chapter 17 Mini Case Show</t>
    </r>
  </si>
  <si>
    <r>
      <t xml:space="preserve">   (4.) What results have empirical studies of the dividend theories produced?  How does all this affect what we can tell managers about dividend payouts?   </t>
    </r>
    <r>
      <rPr>
        <b/>
        <sz val="10"/>
        <color indexed="10"/>
        <rFont val="Arial"/>
        <family val="2"/>
      </rPr>
      <t>Answer: See Chapter 17 Mini Case Show</t>
    </r>
  </si>
  <si>
    <r>
      <t xml:space="preserve">b.  Discuss (1) the clientele effect, (2) the information content, or signaling, hypothesis, and (3) their effects on dividend policy.   </t>
    </r>
    <r>
      <rPr>
        <b/>
        <sz val="10"/>
        <color indexed="10"/>
        <rFont val="Arial"/>
        <family val="2"/>
      </rPr>
      <t>Answer: See Chapter 17 Mini Case Show</t>
    </r>
  </si>
  <si>
    <r>
      <t xml:space="preserve">c.  (2.) In general terms, how would a change in investment opportunities affect the payout ratio under the residual payment policy?   </t>
    </r>
    <r>
      <rPr>
        <b/>
        <sz val="10"/>
        <color indexed="10"/>
        <rFont val="Arial"/>
        <family val="2"/>
      </rPr>
      <t>Answer: See Chapter 17 Mini Case Show</t>
    </r>
  </si>
  <si>
    <r>
      <t xml:space="preserve">c.  (3.) What are the advantages and disadvantages of the residual policy?  (Hint: Don't neglect signaling and clientele effects.   </t>
    </r>
    <r>
      <rPr>
        <b/>
        <sz val="10"/>
        <color indexed="10"/>
        <rFont val="Arial"/>
        <family val="2"/>
      </rPr>
      <t>Answer: See Chapter 17 Mini Case Show</t>
    </r>
  </si>
  <si>
    <r>
      <t xml:space="preserve">d.  (1.) Describe the procedures a company follows when it make a distribution through dividend payments.  </t>
    </r>
    <r>
      <rPr>
        <b/>
        <sz val="10"/>
        <color indexed="10"/>
        <rFont val="Arial"/>
        <family val="2"/>
      </rPr>
      <t>Answer: See Chapter 17 Mini Case Show</t>
    </r>
  </si>
  <si>
    <r>
      <t xml:space="preserve">d.  (2.) What is a stock repurchase? Describe the procedures a company follows when it make a distribution through a stock repurchase.  </t>
    </r>
    <r>
      <rPr>
        <b/>
        <sz val="10"/>
        <color indexed="10"/>
        <rFont val="Arial"/>
        <family val="2"/>
      </rPr>
      <t>Answer: See Chapter 17 Mini Case Show</t>
    </r>
  </si>
  <si>
    <r>
      <t xml:space="preserve">e.  What are stock repurchases?  Discuss the advantages and disadvantages of a firm's repurchasing its own shares.  </t>
    </r>
    <r>
      <rPr>
        <b/>
        <sz val="10"/>
        <color indexed="10"/>
        <rFont val="Arial"/>
        <family val="2"/>
      </rPr>
      <t>Answer: See Chapter 17 Mini Case Show</t>
    </r>
  </si>
  <si>
    <r>
      <t xml:space="preserve">g.  Describe the series of steps that most firms take in setting dividend policy in practice.  </t>
    </r>
    <r>
      <rPr>
        <b/>
        <sz val="10"/>
        <color indexed="10"/>
        <rFont val="Arial"/>
        <family val="2"/>
      </rPr>
      <t>Answer: See Chapter 17 Mini Case Show</t>
    </r>
  </si>
  <si>
    <r>
      <t>h.  What are stock dividends and stock splits?  What are the advantages and disadvantages of stock dividends and stock splits?</t>
    </r>
    <r>
      <rPr>
        <b/>
        <sz val="10"/>
        <rFont val="Arial"/>
        <family val="2"/>
      </rPr>
      <t xml:space="preserve">  </t>
    </r>
    <r>
      <rPr>
        <b/>
        <sz val="10"/>
        <color indexed="10"/>
        <rFont val="Arial"/>
        <family val="2"/>
      </rPr>
      <t>Answer: See Chapter 17 Mini Case Show</t>
    </r>
  </si>
  <si>
    <r>
      <t xml:space="preserve">i.  What is a dividend reinvestment plan (DRIP), and how does it work?  </t>
    </r>
    <r>
      <rPr>
        <b/>
        <sz val="10"/>
        <color indexed="10"/>
        <rFont val="Arial"/>
        <family val="2"/>
      </rPr>
      <t>Answer: See Chapter 17 Mini Case Show</t>
    </r>
  </si>
  <si>
    <t>If Distributed as Dividend</t>
  </si>
  <si>
    <t>If Distributed as Repurchase</t>
  </si>
  <si>
    <t xml:space="preserve">Integrated Waveguide Technologies, Inc. (IWT) is a 6-year old company founded by Hunt Jackson and David Smithfield to exploit metamaterial plasmonic technology to develop and manufacture miniature microwave frequency directional transmitters and receivers for use in mobile Internet and communications applications. The technology, although highly-advanced, is relatively inexpensive to implement and their patented manufacturing techniques require little capital in comparison to many electronics fabrication ventures. Because of the low capital requirement, Jackson and Smithfield have been able to avoid issuing new stock and thus own all of the shares. Because of the explosion in demand for its mobile Internet applications, IWT must now access outside equity capital to fund its growth and Jackson and Smithfield have decided to take the company public. Until now, Jackson and Smithfield have paid themselves reasonable salaries but routinely reinvested all after-tax earnings in the firm, so dividend policy has not been an issue. However, before talking with potential outside investors, they must decide on a dividend policy.
</t>
  </si>
  <si>
    <t>Your new boss at the consulting firm Flick and Associates, which has been retained to help IWT prepare for its public offering, has asked you to make a presentation to Jackson and Smithfield in which you review the theory of dividend policy and discuss the following issues.</t>
  </si>
  <si>
    <t>c.  (1.) Assume that IWT has a $112.5 million capital budget planned for the coming year. You have determined its present capital structure (80% equity and 20% debt) is optimal, and its net income is forecasted at $140 million. Use the residual distribution model approach to determine IWT’s total dollar distribution. Assume for now that the distribution is in the form of a dividend. IWT has 100 million shares. What is the forecasted dividend payout ratio? What is the forecasted dividend per share?</t>
  </si>
  <si>
    <t>f.  Suppose IWT has decided to distribute $50 million, which it presently is holding in very liquid short-term investments. IWT’s value of operations is estimated to be about $1,937.5 million. IWT has $387.5 million in debt (it has no preferred stock). As mentioned previously, IWT has 100 million shares of stock outstanding.</t>
  </si>
  <si>
    <t>f.  (1.) Assume that IWT has not yet made the distribution. What is IWT’s intrinsic value of equity? What is its intrinsic per share stock price?</t>
  </si>
  <si>
    <t>f.  (2.) Now suppose that IWT has just made the $50 million distribution in the form of dividends. What is IWT’s intrinsic value of equity? What is its intrinsic per share stock price?</t>
  </si>
  <si>
    <t>f.  (3.) Suppose instead that IWT has just made the $50 million distribution in the form of a stock repurchase. Now what is IWT’s intrinsic value of equity? How many shares did IWT repurchase? How many shares remained outstanding after the repurchase? What is its intrinsic per share stock price after the repurchase?</t>
  </si>
</sst>
</file>

<file path=xl/styles.xml><?xml version="1.0" encoding="utf-8"?>
<styleSheet xmlns="http://schemas.openxmlformats.org/spreadsheetml/2006/main">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_(* #,##0.0_);_(* \(#,##0.0\);_(* &quot;-&quot;?_);_(@_)"/>
    <numFmt numFmtId="165" formatCode="&quot;$&quot;#,##0.0"/>
    <numFmt numFmtId="166" formatCode="#,##0.0"/>
    <numFmt numFmtId="167" formatCode="&quot;$&quot;#,##0.00"/>
    <numFmt numFmtId="168" formatCode="&quot;$&quot;#,##0.0000"/>
    <numFmt numFmtId="169" formatCode="#,##0.000"/>
    <numFmt numFmtId="170" formatCode="[$-F800]dddd\,\ mmmm\ dd\,\ yyyy"/>
  </numFmts>
  <fonts count="20">
    <font>
      <sz val="10"/>
      <name val="Times New Roman"/>
    </font>
    <font>
      <sz val="10"/>
      <name val="Times New Roman"/>
      <family val="1"/>
    </font>
    <font>
      <b/>
      <sz val="10"/>
      <color indexed="18"/>
      <name val="Arial"/>
      <family val="2"/>
    </font>
    <font>
      <b/>
      <sz val="10"/>
      <name val="Arial"/>
      <family val="2"/>
    </font>
    <font>
      <b/>
      <i/>
      <sz val="10"/>
      <color indexed="18"/>
      <name val="Arial"/>
      <family val="2"/>
    </font>
    <font>
      <b/>
      <i/>
      <sz val="10"/>
      <name val="Arial"/>
      <family val="2"/>
    </font>
    <font>
      <b/>
      <u/>
      <sz val="11"/>
      <color indexed="18"/>
      <name val="Arial"/>
      <family val="2"/>
    </font>
    <font>
      <b/>
      <u/>
      <sz val="10"/>
      <color indexed="18"/>
      <name val="Arial"/>
      <family val="2"/>
    </font>
    <font>
      <b/>
      <u/>
      <sz val="10"/>
      <name val="Arial"/>
      <family val="2"/>
    </font>
    <font>
      <b/>
      <u val="doubleAccounting"/>
      <sz val="10"/>
      <name val="Arial"/>
      <family val="2"/>
    </font>
    <font>
      <b/>
      <sz val="8"/>
      <color indexed="18"/>
      <name val="Arial"/>
      <family val="2"/>
    </font>
    <font>
      <b/>
      <sz val="12"/>
      <color indexed="16"/>
      <name val="Arial"/>
      <family val="2"/>
    </font>
    <font>
      <b/>
      <sz val="10"/>
      <color indexed="60"/>
      <name val="Arial"/>
      <family val="2"/>
    </font>
    <font>
      <sz val="10"/>
      <name val="Arial"/>
      <family val="2"/>
    </font>
    <font>
      <b/>
      <sz val="10"/>
      <color indexed="10"/>
      <name val="Arial"/>
      <family val="2"/>
    </font>
    <font>
      <b/>
      <sz val="10"/>
      <color indexed="12"/>
      <name val="Arial"/>
      <family val="2"/>
    </font>
    <font>
      <b/>
      <sz val="10"/>
      <color indexed="8"/>
      <name val="Arial"/>
      <family val="2"/>
    </font>
    <font>
      <b/>
      <u/>
      <sz val="10"/>
      <color indexed="12"/>
      <name val="Arial"/>
      <family val="2"/>
    </font>
    <font>
      <b/>
      <u val="doubleAccounting"/>
      <sz val="10"/>
      <color indexed="12"/>
      <name val="Arial"/>
      <family val="2"/>
    </font>
    <font>
      <b/>
      <sz val="11"/>
      <color indexed="16"/>
      <name val="Arial"/>
      <family val="2"/>
    </font>
  </fonts>
  <fills count="3">
    <fill>
      <patternFill patternType="none"/>
    </fill>
    <fill>
      <patternFill patternType="gray125"/>
    </fill>
    <fill>
      <patternFill patternType="solid">
        <fgColor indexed="47"/>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0" xfId="0" applyFont="1" applyFill="1" applyBorder="1" applyAlignment="1"/>
    <xf numFmtId="164" fontId="3" fillId="0" borderId="0" xfId="0" applyNumberFormat="1" applyFont="1" applyFill="1" applyBorder="1" applyAlignment="1"/>
    <xf numFmtId="0" fontId="3" fillId="0" borderId="0" xfId="0" applyFont="1" applyBorder="1" applyAlignment="1"/>
    <xf numFmtId="0" fontId="4" fillId="0" borderId="0" xfId="0" applyFont="1" applyFill="1" applyBorder="1" applyAlignment="1">
      <alignment horizontal="left"/>
    </xf>
    <xf numFmtId="0" fontId="5" fillId="0" borderId="0" xfId="0" applyFont="1" applyFill="1" applyBorder="1" applyAlignment="1">
      <alignment horizontal="left" wrapText="1"/>
    </xf>
    <xf numFmtId="0" fontId="2" fillId="0" borderId="0" xfId="0" applyFont="1" applyFill="1" applyBorder="1" applyAlignment="1">
      <alignment horizontal="right"/>
    </xf>
    <xf numFmtId="0" fontId="6" fillId="0" borderId="0" xfId="0" quotePrefix="1" applyFont="1" applyFill="1" applyBorder="1" applyAlignment="1">
      <alignment horizontal="right"/>
    </xf>
    <xf numFmtId="0" fontId="6"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vertical="center"/>
    </xf>
    <xf numFmtId="165" fontId="3" fillId="0" borderId="0" xfId="2" applyNumberFormat="1" applyFont="1" applyFill="1" applyBorder="1" applyAlignment="1">
      <alignment horizontal="right"/>
    </xf>
    <xf numFmtId="165" fontId="3" fillId="0" borderId="0" xfId="0" applyNumberFormat="1" applyFont="1" applyFill="1" applyBorder="1" applyAlignment="1"/>
    <xf numFmtId="166" fontId="8" fillId="0" borderId="0" xfId="2" applyNumberFormat="1" applyFont="1" applyFill="1" applyBorder="1" applyAlignment="1">
      <alignment horizontal="right"/>
    </xf>
    <xf numFmtId="165" fontId="8" fillId="0" borderId="0" xfId="2" applyNumberFormat="1" applyFont="1" applyFill="1" applyBorder="1" applyAlignment="1">
      <alignment horizontal="right"/>
    </xf>
    <xf numFmtId="4" fontId="8" fillId="0" borderId="0" xfId="2" applyNumberFormat="1" applyFont="1" applyFill="1" applyBorder="1" applyAlignment="1">
      <alignment horizontal="right"/>
    </xf>
    <xf numFmtId="4" fontId="3" fillId="0" borderId="0" xfId="0" applyNumberFormat="1" applyFont="1" applyFill="1" applyBorder="1" applyAlignment="1"/>
    <xf numFmtId="167" fontId="9" fillId="0" borderId="0" xfId="2" applyNumberFormat="1" applyFont="1" applyFill="1" applyBorder="1" applyAlignment="1">
      <alignment horizontal="right" vertical="center"/>
    </xf>
    <xf numFmtId="1" fontId="3" fillId="0" borderId="0" xfId="0" applyNumberFormat="1" applyFont="1" applyFill="1" applyBorder="1" applyAlignment="1">
      <alignment wrapText="1"/>
    </xf>
    <xf numFmtId="167" fontId="3" fillId="0" borderId="0" xfId="2" applyNumberFormat="1" applyFont="1" applyFill="1" applyBorder="1" applyAlignment="1">
      <alignment horizontal="right"/>
    </xf>
    <xf numFmtId="167" fontId="8" fillId="0" borderId="0" xfId="2" applyNumberFormat="1" applyFont="1" applyFill="1" applyBorder="1" applyAlignment="1">
      <alignment horizontal="right"/>
    </xf>
    <xf numFmtId="0" fontId="3" fillId="0" borderId="0" xfId="0" applyFont="1"/>
    <xf numFmtId="0" fontId="2" fillId="0" borderId="0" xfId="0" applyFont="1"/>
    <xf numFmtId="22" fontId="10" fillId="0" borderId="0" xfId="0" applyNumberFormat="1" applyFont="1" applyAlignment="1">
      <alignment horizontal="center"/>
    </xf>
    <xf numFmtId="14" fontId="3" fillId="0" borderId="0" xfId="0" applyNumberFormat="1" applyFont="1"/>
    <xf numFmtId="0" fontId="12" fillId="0" borderId="0" xfId="0" applyFont="1"/>
    <xf numFmtId="0" fontId="13" fillId="0" borderId="0" xfId="0" applyFont="1" applyAlignment="1">
      <alignment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wrapText="1"/>
    </xf>
    <xf numFmtId="0" fontId="2" fillId="0" borderId="0" xfId="0" applyFont="1" applyFill="1" applyBorder="1"/>
    <xf numFmtId="0" fontId="2" fillId="0" borderId="0" xfId="0" applyFont="1" applyAlignment="1"/>
    <xf numFmtId="9" fontId="15" fillId="0" borderId="0" xfId="0" applyNumberFormat="1" applyFont="1"/>
    <xf numFmtId="0" fontId="2" fillId="0" borderId="0" xfId="0" applyFont="1" applyBorder="1"/>
    <xf numFmtId="0" fontId="2" fillId="0" borderId="0" xfId="0" applyFont="1" applyBorder="1" applyAlignment="1">
      <alignment horizontal="left"/>
    </xf>
    <xf numFmtId="0" fontId="3" fillId="0" borderId="0" xfId="0" applyFont="1" applyFill="1"/>
    <xf numFmtId="9" fontId="2" fillId="0" borderId="0" xfId="3" applyFont="1" applyBorder="1"/>
    <xf numFmtId="0" fontId="3" fillId="0" borderId="0" xfId="0" applyFont="1" applyAlignment="1">
      <alignment horizontal="right" indent="1"/>
    </xf>
    <xf numFmtId="0" fontId="13" fillId="0" borderId="0" xfId="0" applyFont="1"/>
    <xf numFmtId="9" fontId="2" fillId="0" borderId="0" xfId="0" applyNumberFormat="1" applyFont="1"/>
    <xf numFmtId="168" fontId="9" fillId="0" borderId="0" xfId="2" applyNumberFormat="1" applyFont="1" applyFill="1" applyBorder="1" applyAlignment="1">
      <alignment horizontal="right" vertical="center"/>
    </xf>
    <xf numFmtId="168" fontId="3" fillId="0" borderId="0" xfId="0" applyNumberFormat="1" applyFont="1" applyFill="1" applyBorder="1" applyAlignment="1"/>
    <xf numFmtId="0" fontId="15" fillId="0" borderId="0" xfId="0" applyFont="1"/>
    <xf numFmtId="0" fontId="16" fillId="0" borderId="0" xfId="0" applyFont="1" applyBorder="1" applyAlignment="1">
      <alignment vertical="top"/>
    </xf>
    <xf numFmtId="6" fontId="15" fillId="0" borderId="0" xfId="0" applyNumberFormat="1" applyFont="1" applyBorder="1" applyAlignment="1">
      <alignment vertical="top" wrapText="1"/>
    </xf>
    <xf numFmtId="8" fontId="15" fillId="0" borderId="0" xfId="0" applyNumberFormat="1" applyFont="1" applyBorder="1" applyAlignment="1">
      <alignment vertical="top" wrapText="1"/>
    </xf>
    <xf numFmtId="6" fontId="17" fillId="0" borderId="0" xfId="0" applyNumberFormat="1" applyFont="1" applyBorder="1" applyAlignment="1">
      <alignment vertical="top" wrapText="1"/>
    </xf>
    <xf numFmtId="10" fontId="15" fillId="2" borderId="1" xfId="0" applyNumberFormat="1" applyFont="1" applyFill="1" applyBorder="1" applyAlignment="1">
      <alignment vertical="top" wrapText="1"/>
    </xf>
    <xf numFmtId="8" fontId="15" fillId="2" borderId="2" xfId="0" applyNumberFormat="1" applyFont="1" applyFill="1" applyBorder="1"/>
    <xf numFmtId="0" fontId="15" fillId="0" borderId="0" xfId="0" applyFont="1" applyAlignment="1">
      <alignment horizontal="left"/>
    </xf>
    <xf numFmtId="43" fontId="15" fillId="0" borderId="0" xfId="1" applyFont="1" applyBorder="1" applyAlignment="1">
      <alignment vertical="top" wrapText="1"/>
    </xf>
    <xf numFmtId="167" fontId="15" fillId="0" borderId="0" xfId="2" applyNumberFormat="1" applyFont="1" applyFill="1" applyBorder="1" applyAlignment="1">
      <alignment horizontal="right"/>
    </xf>
    <xf numFmtId="4" fontId="17" fillId="0" borderId="0" xfId="2" applyNumberFormat="1" applyFont="1" applyFill="1" applyBorder="1" applyAlignment="1">
      <alignment horizontal="right"/>
    </xf>
    <xf numFmtId="167" fontId="18" fillId="0" borderId="0" xfId="2" applyNumberFormat="1" applyFont="1" applyFill="1" applyBorder="1" applyAlignment="1">
      <alignment horizontal="right" vertical="center"/>
    </xf>
    <xf numFmtId="167" fontId="3" fillId="0" borderId="0" xfId="0" applyNumberFormat="1" applyFont="1"/>
    <xf numFmtId="169" fontId="17" fillId="0" borderId="0" xfId="2" applyNumberFormat="1" applyFont="1" applyFill="1" applyBorder="1" applyAlignment="1">
      <alignment horizontal="right"/>
    </xf>
    <xf numFmtId="0" fontId="15" fillId="0" borderId="0" xfId="0" applyFont="1" applyFill="1" applyBorder="1" applyAlignment="1"/>
    <xf numFmtId="0" fontId="19" fillId="0" borderId="0" xfId="0" applyFont="1" applyAlignment="1">
      <alignment horizontal="left" wrapText="1"/>
    </xf>
    <xf numFmtId="0" fontId="11" fillId="0" borderId="0" xfId="0" applyFont="1" applyAlignment="1">
      <alignment horizontal="center"/>
    </xf>
    <xf numFmtId="0" fontId="3" fillId="0" borderId="0" xfId="0" applyFont="1" applyAlignment="1">
      <alignment wrapText="1"/>
    </xf>
    <xf numFmtId="0" fontId="13" fillId="0" borderId="0" xfId="0" applyFont="1" applyAlignment="1">
      <alignment wrapText="1"/>
    </xf>
    <xf numFmtId="0" fontId="2" fillId="0" borderId="0" xfId="0" applyFont="1" applyAlignment="1">
      <alignment wrapText="1"/>
    </xf>
    <xf numFmtId="0" fontId="2" fillId="0" borderId="0" xfId="0" applyFont="1" applyAlignment="1">
      <alignment horizontal="left" wrapText="1"/>
    </xf>
    <xf numFmtId="0" fontId="3" fillId="0" borderId="0" xfId="0" applyFont="1" applyAlignment="1">
      <alignment horizontal="left" wrapText="1"/>
    </xf>
    <xf numFmtId="1" fontId="15" fillId="0" borderId="0" xfId="0" applyNumberFormat="1" applyFont="1" applyFill="1" applyBorder="1" applyAlignment="1">
      <alignment horizontal="center" wrapText="1"/>
    </xf>
    <xf numFmtId="1" fontId="15" fillId="0" borderId="3"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1" fontId="3" fillId="0" borderId="3" xfId="0" applyNumberFormat="1" applyFont="1" applyFill="1" applyBorder="1" applyAlignment="1">
      <alignment horizontal="center" wrapText="1"/>
    </xf>
    <xf numFmtId="170" fontId="15" fillId="0" borderId="0" xfId="0" applyNumberFormat="1" applyFont="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70"/>
  <sheetViews>
    <sheetView tabSelected="1" zoomScaleSheetLayoutView="100" workbookViewId="0"/>
  </sheetViews>
  <sheetFormatPr defaultRowHeight="12.75"/>
  <cols>
    <col min="1" max="1" width="18.83203125" style="22" customWidth="1"/>
    <col min="2" max="2" width="16.6640625" style="22" customWidth="1"/>
    <col min="3" max="3" width="13.83203125" style="22" customWidth="1"/>
    <col min="4" max="4" width="15.33203125" style="22" customWidth="1"/>
    <col min="5" max="9" width="10.83203125" style="22" customWidth="1"/>
    <col min="10" max="10" width="3.5" style="22" customWidth="1"/>
    <col min="11" max="16384" width="9.33203125" style="22"/>
  </cols>
  <sheetData>
    <row r="1" spans="1:9">
      <c r="A1" s="21"/>
      <c r="E1" s="23"/>
      <c r="F1" s="23"/>
      <c r="I1" s="24">
        <v>40940</v>
      </c>
    </row>
    <row r="3" spans="1:9" ht="15.75">
      <c r="A3" s="58" t="s">
        <v>32</v>
      </c>
      <c r="B3" s="58"/>
      <c r="C3" s="58"/>
      <c r="D3" s="58"/>
      <c r="E3" s="58"/>
      <c r="F3" s="58"/>
      <c r="G3" s="58"/>
      <c r="H3" s="58"/>
      <c r="I3" s="58"/>
    </row>
    <row r="5" spans="1:9">
      <c r="A5" s="25" t="s">
        <v>4</v>
      </c>
    </row>
    <row r="6" spans="1:9" ht="12.75" customHeight="1">
      <c r="A6" s="63" t="s">
        <v>48</v>
      </c>
      <c r="B6" s="63"/>
      <c r="C6" s="63"/>
      <c r="D6" s="63"/>
      <c r="E6" s="63"/>
      <c r="F6" s="63"/>
      <c r="G6" s="63"/>
      <c r="H6" s="63"/>
      <c r="I6" s="63"/>
    </row>
    <row r="7" spans="1:9">
      <c r="A7" s="63"/>
      <c r="B7" s="63"/>
      <c r="C7" s="63"/>
      <c r="D7" s="63"/>
      <c r="E7" s="63"/>
      <c r="F7" s="63"/>
      <c r="G7" s="63"/>
      <c r="H7" s="63"/>
      <c r="I7" s="63"/>
    </row>
    <row r="8" spans="1:9">
      <c r="A8" s="63"/>
      <c r="B8" s="63"/>
      <c r="C8" s="63"/>
      <c r="D8" s="63"/>
      <c r="E8" s="63"/>
      <c r="F8" s="63"/>
      <c r="G8" s="63"/>
      <c r="H8" s="63"/>
      <c r="I8" s="63"/>
    </row>
    <row r="9" spans="1:9">
      <c r="A9" s="63"/>
      <c r="B9" s="63"/>
      <c r="C9" s="63"/>
      <c r="D9" s="63"/>
      <c r="E9" s="63"/>
      <c r="F9" s="63"/>
      <c r="G9" s="63"/>
      <c r="H9" s="63"/>
      <c r="I9" s="63"/>
    </row>
    <row r="10" spans="1:9">
      <c r="A10" s="63"/>
      <c r="B10" s="63"/>
      <c r="C10" s="63"/>
      <c r="D10" s="63"/>
      <c r="E10" s="63"/>
      <c r="F10" s="63"/>
      <c r="G10" s="63"/>
      <c r="H10" s="63"/>
      <c r="I10" s="63"/>
    </row>
    <row r="11" spans="1:9">
      <c r="A11" s="63"/>
      <c r="B11" s="63"/>
      <c r="C11" s="63"/>
      <c r="D11" s="63"/>
      <c r="E11" s="63"/>
      <c r="F11" s="63"/>
      <c r="G11" s="63"/>
      <c r="H11" s="63"/>
      <c r="I11" s="63"/>
    </row>
    <row r="12" spans="1:9">
      <c r="A12" s="63"/>
      <c r="B12" s="63"/>
      <c r="C12" s="63"/>
      <c r="D12" s="63"/>
      <c r="E12" s="63"/>
      <c r="F12" s="63"/>
      <c r="G12" s="63"/>
      <c r="H12" s="63"/>
      <c r="I12" s="63"/>
    </row>
    <row r="13" spans="1:9">
      <c r="A13" s="63"/>
      <c r="B13" s="63"/>
      <c r="C13" s="63"/>
      <c r="D13" s="63"/>
      <c r="E13" s="63"/>
      <c r="F13" s="63"/>
      <c r="G13" s="63"/>
      <c r="H13" s="63"/>
      <c r="I13" s="63"/>
    </row>
    <row r="14" spans="1:9">
      <c r="A14" s="63"/>
      <c r="B14" s="63"/>
      <c r="C14" s="63"/>
      <c r="D14" s="63"/>
      <c r="E14" s="63"/>
      <c r="F14" s="63"/>
      <c r="G14" s="63"/>
      <c r="H14" s="63"/>
      <c r="I14" s="63"/>
    </row>
    <row r="15" spans="1:9">
      <c r="A15" s="63"/>
      <c r="B15" s="63"/>
      <c r="C15" s="63"/>
      <c r="D15" s="63"/>
      <c r="E15" s="63"/>
      <c r="F15" s="63"/>
      <c r="G15" s="63"/>
      <c r="H15" s="63"/>
      <c r="I15" s="63"/>
    </row>
    <row r="16" spans="1:9">
      <c r="A16" s="63"/>
      <c r="B16" s="63"/>
      <c r="C16" s="63"/>
      <c r="D16" s="63"/>
      <c r="E16" s="63"/>
      <c r="F16" s="63"/>
      <c r="G16" s="63"/>
      <c r="H16" s="63"/>
      <c r="I16" s="63"/>
    </row>
    <row r="17" spans="1:10">
      <c r="A17" s="26"/>
      <c r="B17" s="26"/>
      <c r="C17" s="26"/>
      <c r="D17" s="26"/>
      <c r="E17" s="26"/>
      <c r="F17" s="26"/>
      <c r="G17" s="26"/>
      <c r="H17" s="26"/>
      <c r="I17" s="26"/>
    </row>
    <row r="18" spans="1:10">
      <c r="A18" s="59" t="s">
        <v>49</v>
      </c>
      <c r="B18" s="60"/>
      <c r="C18" s="60"/>
      <c r="D18" s="60"/>
      <c r="E18" s="60"/>
      <c r="F18" s="60"/>
      <c r="G18" s="60"/>
      <c r="H18" s="60"/>
      <c r="I18" s="60"/>
    </row>
    <row r="19" spans="1:10">
      <c r="A19" s="60"/>
      <c r="B19" s="60"/>
      <c r="C19" s="60"/>
      <c r="D19" s="60"/>
      <c r="E19" s="60"/>
      <c r="F19" s="60"/>
      <c r="G19" s="60"/>
      <c r="H19" s="60"/>
      <c r="I19" s="60"/>
    </row>
    <row r="20" spans="1:10">
      <c r="A20" s="60"/>
      <c r="B20" s="60"/>
      <c r="C20" s="60"/>
      <c r="D20" s="60"/>
      <c r="E20" s="60"/>
      <c r="F20" s="60"/>
      <c r="G20" s="60"/>
      <c r="H20" s="60"/>
      <c r="I20" s="60"/>
    </row>
    <row r="21" spans="1:10">
      <c r="A21" s="21"/>
      <c r="B21" s="21"/>
      <c r="C21" s="21"/>
      <c r="D21" s="21"/>
      <c r="E21" s="21"/>
      <c r="F21" s="21"/>
      <c r="G21" s="21"/>
      <c r="H21" s="21"/>
      <c r="I21" s="21"/>
    </row>
    <row r="23" spans="1:10">
      <c r="A23" s="62" t="s">
        <v>33</v>
      </c>
      <c r="B23" s="62"/>
      <c r="C23" s="62"/>
      <c r="D23" s="62"/>
      <c r="E23" s="62"/>
      <c r="F23" s="62"/>
      <c r="G23" s="62"/>
      <c r="H23" s="62"/>
      <c r="I23" s="62"/>
    </row>
    <row r="24" spans="1:10">
      <c r="A24" s="62"/>
      <c r="B24" s="62"/>
      <c r="C24" s="62"/>
      <c r="D24" s="62"/>
      <c r="E24" s="62"/>
      <c r="F24" s="62"/>
      <c r="G24" s="62"/>
      <c r="H24" s="62"/>
      <c r="I24" s="62"/>
    </row>
    <row r="25" spans="1:10">
      <c r="A25" s="28"/>
      <c r="B25" s="28"/>
      <c r="C25" s="28"/>
      <c r="D25" s="28"/>
      <c r="E25" s="28"/>
      <c r="F25" s="28"/>
      <c r="G25" s="28"/>
      <c r="H25" s="28"/>
      <c r="I25" s="28"/>
    </row>
    <row r="26" spans="1:10">
      <c r="A26" s="61" t="s">
        <v>34</v>
      </c>
      <c r="B26" s="61"/>
      <c r="C26" s="61"/>
      <c r="D26" s="61"/>
      <c r="E26" s="61"/>
      <c r="F26" s="61"/>
      <c r="G26" s="61"/>
      <c r="H26" s="61"/>
      <c r="I26" s="61"/>
    </row>
    <row r="27" spans="1:10">
      <c r="A27" s="61"/>
      <c r="B27" s="61"/>
      <c r="C27" s="61"/>
      <c r="D27" s="61"/>
      <c r="E27" s="61"/>
      <c r="F27" s="61"/>
      <c r="G27" s="61"/>
      <c r="H27" s="61"/>
      <c r="I27" s="61"/>
    </row>
    <row r="28" spans="1:10">
      <c r="A28" s="61"/>
      <c r="B28" s="61"/>
      <c r="C28" s="61"/>
      <c r="D28" s="61"/>
      <c r="E28" s="61"/>
      <c r="F28" s="61"/>
      <c r="G28" s="61"/>
      <c r="H28" s="61"/>
      <c r="I28" s="61"/>
    </row>
    <row r="29" spans="1:10">
      <c r="A29" s="29"/>
      <c r="B29" s="29"/>
      <c r="C29" s="29"/>
      <c r="D29" s="29"/>
      <c r="E29" s="29"/>
      <c r="F29" s="29"/>
      <c r="G29" s="29"/>
      <c r="H29" s="29"/>
      <c r="I29" s="29"/>
    </row>
    <row r="30" spans="1:10">
      <c r="A30" s="61" t="s">
        <v>35</v>
      </c>
      <c r="B30" s="60"/>
      <c r="C30" s="60"/>
      <c r="D30" s="60"/>
      <c r="E30" s="60"/>
      <c r="F30" s="60"/>
      <c r="G30" s="60"/>
      <c r="H30" s="60"/>
      <c r="I30" s="60"/>
      <c r="J30" s="30"/>
    </row>
    <row r="31" spans="1:10">
      <c r="A31" s="60"/>
      <c r="B31" s="60"/>
      <c r="C31" s="60"/>
      <c r="D31" s="60"/>
      <c r="E31" s="60"/>
      <c r="F31" s="60"/>
      <c r="G31" s="60"/>
      <c r="H31" s="60"/>
      <c r="I31" s="60"/>
      <c r="J31" s="30"/>
    </row>
    <row r="32" spans="1:10">
      <c r="B32" s="30"/>
      <c r="C32" s="30"/>
      <c r="D32" s="30"/>
      <c r="E32" s="30"/>
      <c r="F32" s="30"/>
      <c r="G32" s="30"/>
      <c r="H32" s="30"/>
      <c r="I32" s="30"/>
      <c r="J32" s="30"/>
    </row>
    <row r="33" spans="1:10">
      <c r="A33" s="61" t="s">
        <v>36</v>
      </c>
      <c r="B33" s="60"/>
      <c r="C33" s="60"/>
      <c r="D33" s="60"/>
      <c r="E33" s="60"/>
      <c r="F33" s="60"/>
      <c r="G33" s="60"/>
      <c r="H33" s="60"/>
      <c r="I33" s="60"/>
      <c r="J33" s="30"/>
    </row>
    <row r="34" spans="1:10">
      <c r="A34" s="60"/>
      <c r="B34" s="60"/>
      <c r="C34" s="60"/>
      <c r="D34" s="60"/>
      <c r="E34" s="60"/>
      <c r="F34" s="60"/>
      <c r="G34" s="60"/>
      <c r="H34" s="60"/>
      <c r="I34" s="60"/>
      <c r="J34" s="30"/>
    </row>
    <row r="35" spans="1:10">
      <c r="B35" s="30"/>
      <c r="C35" s="30"/>
      <c r="D35" s="30"/>
      <c r="E35" s="30"/>
      <c r="F35" s="30"/>
      <c r="G35" s="30"/>
      <c r="H35" s="30"/>
      <c r="I35" s="30"/>
      <c r="J35" s="30"/>
    </row>
    <row r="36" spans="1:10">
      <c r="A36" s="61" t="s">
        <v>37</v>
      </c>
      <c r="B36" s="60"/>
      <c r="C36" s="60"/>
      <c r="D36" s="60"/>
      <c r="E36" s="60"/>
      <c r="F36" s="60"/>
      <c r="G36" s="60"/>
      <c r="H36" s="60"/>
      <c r="I36" s="60"/>
      <c r="J36" s="30"/>
    </row>
    <row r="37" spans="1:10">
      <c r="A37" s="60"/>
      <c r="B37" s="60"/>
      <c r="C37" s="60"/>
      <c r="D37" s="60"/>
      <c r="E37" s="60"/>
      <c r="F37" s="60"/>
      <c r="G37" s="60"/>
      <c r="H37" s="60"/>
      <c r="I37" s="60"/>
      <c r="J37" s="30"/>
    </row>
    <row r="38" spans="1:10">
      <c r="B38" s="30"/>
      <c r="C38" s="30"/>
      <c r="D38" s="30"/>
      <c r="E38" s="30"/>
      <c r="F38" s="30"/>
      <c r="G38" s="30"/>
      <c r="H38" s="30"/>
      <c r="I38" s="30"/>
      <c r="J38" s="30"/>
    </row>
    <row r="39" spans="1:10" ht="12.75" customHeight="1">
      <c r="A39" s="62" t="s">
        <v>50</v>
      </c>
      <c r="B39" s="62"/>
      <c r="C39" s="62"/>
      <c r="D39" s="62"/>
      <c r="E39" s="62"/>
      <c r="F39" s="62"/>
      <c r="G39" s="62"/>
      <c r="H39" s="62"/>
      <c r="I39" s="62"/>
    </row>
    <row r="40" spans="1:10">
      <c r="A40" s="62"/>
      <c r="B40" s="62"/>
      <c r="C40" s="62"/>
      <c r="D40" s="62"/>
      <c r="E40" s="62"/>
      <c r="F40" s="62"/>
      <c r="G40" s="62"/>
      <c r="H40" s="62"/>
      <c r="I40" s="62"/>
    </row>
    <row r="41" spans="1:10">
      <c r="A41" s="62"/>
      <c r="B41" s="62"/>
      <c r="C41" s="62"/>
      <c r="D41" s="62"/>
      <c r="E41" s="62"/>
      <c r="F41" s="62"/>
      <c r="G41" s="62"/>
      <c r="H41" s="62"/>
      <c r="I41" s="62"/>
    </row>
    <row r="42" spans="1:10">
      <c r="A42" s="62"/>
      <c r="B42" s="62"/>
      <c r="C42" s="62"/>
      <c r="D42" s="62"/>
      <c r="E42" s="62"/>
      <c r="F42" s="62"/>
      <c r="G42" s="62"/>
      <c r="H42" s="62"/>
      <c r="I42" s="62"/>
    </row>
    <row r="43" spans="1:10">
      <c r="A43" s="62"/>
      <c r="B43" s="62"/>
      <c r="C43" s="62"/>
      <c r="D43" s="62"/>
      <c r="E43" s="62"/>
      <c r="F43" s="62"/>
      <c r="G43" s="62"/>
      <c r="H43" s="62"/>
      <c r="I43" s="62"/>
    </row>
    <row r="44" spans="1:10">
      <c r="A44" s="31"/>
      <c r="B44" s="31"/>
      <c r="C44" s="31"/>
      <c r="D44" s="31"/>
      <c r="E44" s="31"/>
      <c r="F44" s="31"/>
      <c r="G44" s="31"/>
      <c r="H44" s="31"/>
      <c r="I44" s="31"/>
    </row>
    <row r="45" spans="1:10">
      <c r="A45" s="21" t="s">
        <v>1</v>
      </c>
      <c r="B45" s="21"/>
      <c r="C45" s="45">
        <v>140</v>
      </c>
    </row>
    <row r="46" spans="1:10">
      <c r="A46" s="21" t="s">
        <v>2</v>
      </c>
      <c r="B46" s="21"/>
      <c r="C46" s="32">
        <v>0.8</v>
      </c>
      <c r="D46" s="39"/>
    </row>
    <row r="47" spans="1:10">
      <c r="A47" s="21" t="s">
        <v>3</v>
      </c>
      <c r="B47" s="21"/>
      <c r="C47" s="45">
        <v>112.5</v>
      </c>
    </row>
    <row r="48" spans="1:10">
      <c r="A48" s="21" t="s">
        <v>14</v>
      </c>
      <c r="B48" s="21"/>
      <c r="C48" s="42">
        <v>100</v>
      </c>
    </row>
    <row r="50" spans="1:7">
      <c r="A50" s="21" t="s">
        <v>5</v>
      </c>
      <c r="C50" s="21" t="s">
        <v>0</v>
      </c>
      <c r="D50" s="21"/>
      <c r="E50" s="21"/>
      <c r="F50" s="21"/>
      <c r="G50" s="21"/>
    </row>
    <row r="51" spans="1:7">
      <c r="A51" s="21"/>
      <c r="C51" s="21"/>
      <c r="D51" s="21"/>
      <c r="E51" s="21"/>
      <c r="F51" s="21"/>
      <c r="G51" s="21"/>
    </row>
    <row r="52" spans="1:7">
      <c r="A52" s="43" t="s">
        <v>17</v>
      </c>
      <c r="E52" s="45">
        <f>C47</f>
        <v>112.5</v>
      </c>
      <c r="F52"/>
      <c r="G52" s="21"/>
    </row>
    <row r="53" spans="1:7">
      <c r="A53" s="43" t="s">
        <v>18</v>
      </c>
      <c r="E53" s="44">
        <f>C45</f>
        <v>140</v>
      </c>
      <c r="F53"/>
      <c r="G53" s="21"/>
    </row>
    <row r="54" spans="1:7">
      <c r="A54" s="43" t="s">
        <v>20</v>
      </c>
      <c r="E54" s="46">
        <f>$C$46*E52</f>
        <v>90</v>
      </c>
      <c r="F54"/>
      <c r="G54" s="21"/>
    </row>
    <row r="55" spans="1:7" ht="13.5" thickBot="1">
      <c r="A55" s="43" t="s">
        <v>19</v>
      </c>
      <c r="E55" s="44">
        <f>E53-E54</f>
        <v>50</v>
      </c>
      <c r="F55"/>
      <c r="G55" s="21"/>
    </row>
    <row r="56" spans="1:7">
      <c r="A56" s="43" t="s">
        <v>21</v>
      </c>
      <c r="E56" s="47">
        <f>MAX(E55,0)/E53</f>
        <v>0.35714285714285715</v>
      </c>
      <c r="F56"/>
      <c r="G56" s="21"/>
    </row>
    <row r="57" spans="1:7" ht="13.5" thickBot="1">
      <c r="A57" s="21" t="s">
        <v>22</v>
      </c>
      <c r="C57" s="21"/>
      <c r="D57" s="21"/>
      <c r="E57" s="48">
        <f>E55/$C$48</f>
        <v>0.5</v>
      </c>
      <c r="F57" s="21"/>
      <c r="G57" s="21"/>
    </row>
    <row r="58" spans="1:7">
      <c r="A58" s="21"/>
      <c r="C58" s="21"/>
      <c r="D58" s="21"/>
      <c r="E58" s="21"/>
      <c r="F58" s="21"/>
      <c r="G58" s="21"/>
    </row>
    <row r="59" spans="1:7">
      <c r="A59" s="22" t="s">
        <v>16</v>
      </c>
      <c r="C59" s="21"/>
      <c r="D59" s="21"/>
      <c r="E59" s="21"/>
      <c r="F59" s="21"/>
      <c r="G59" s="21"/>
    </row>
    <row r="60" spans="1:7">
      <c r="A60" s="21"/>
      <c r="C60" s="21"/>
      <c r="D60" s="21"/>
      <c r="E60" s="21"/>
      <c r="F60" s="21"/>
      <c r="G60" s="21"/>
    </row>
    <row r="61" spans="1:7">
      <c r="A61" s="21" t="s">
        <v>1</v>
      </c>
      <c r="B61" s="21"/>
      <c r="C61" s="45">
        <v>90</v>
      </c>
      <c r="D61" s="21"/>
      <c r="E61" s="21"/>
      <c r="F61" s="21"/>
      <c r="G61" s="21"/>
    </row>
    <row r="62" spans="1:7">
      <c r="A62" s="43" t="s">
        <v>17</v>
      </c>
      <c r="E62" s="45">
        <f>$C$47</f>
        <v>112.5</v>
      </c>
      <c r="F62" s="21"/>
      <c r="G62" s="21"/>
    </row>
    <row r="63" spans="1:7">
      <c r="A63" s="43" t="s">
        <v>18</v>
      </c>
      <c r="E63" s="44">
        <f>C61</f>
        <v>90</v>
      </c>
      <c r="F63" s="21"/>
      <c r="G63" s="21"/>
    </row>
    <row r="64" spans="1:7">
      <c r="A64" s="43" t="s">
        <v>20</v>
      </c>
      <c r="E64" s="46">
        <f>$C$46*E62</f>
        <v>90</v>
      </c>
      <c r="F64" s="21"/>
      <c r="G64" s="21"/>
    </row>
    <row r="65" spans="1:9" ht="13.5" thickBot="1">
      <c r="A65" s="43" t="s">
        <v>19</v>
      </c>
      <c r="E65" s="44">
        <f>E63-E64</f>
        <v>0</v>
      </c>
      <c r="F65" s="21"/>
      <c r="G65" s="21"/>
    </row>
    <row r="66" spans="1:9">
      <c r="A66" s="43" t="s">
        <v>21</v>
      </c>
      <c r="E66" s="47">
        <f>MAX(E65,0)/E63</f>
        <v>0</v>
      </c>
      <c r="F66" s="21"/>
      <c r="G66" s="21"/>
    </row>
    <row r="67" spans="1:9" ht="13.5" thickBot="1">
      <c r="A67" s="21" t="s">
        <v>22</v>
      </c>
      <c r="C67" s="21"/>
      <c r="D67" s="21"/>
      <c r="E67" s="48">
        <f>E65/$C$48</f>
        <v>0</v>
      </c>
      <c r="F67" s="21"/>
      <c r="G67" s="21"/>
    </row>
    <row r="68" spans="1:9">
      <c r="A68" s="21"/>
      <c r="C68" s="21"/>
      <c r="D68" s="21"/>
      <c r="E68" s="21"/>
      <c r="F68" s="21"/>
      <c r="G68" s="21"/>
    </row>
    <row r="69" spans="1:9">
      <c r="A69" s="22" t="s">
        <v>15</v>
      </c>
      <c r="C69" s="21"/>
      <c r="D69" s="21"/>
      <c r="E69" s="21"/>
      <c r="F69" s="21"/>
      <c r="G69" s="21"/>
    </row>
    <row r="70" spans="1:9">
      <c r="A70" s="21"/>
      <c r="C70" s="21"/>
      <c r="D70" s="21"/>
      <c r="E70" s="21"/>
      <c r="F70" s="21"/>
      <c r="G70" s="21"/>
    </row>
    <row r="71" spans="1:9">
      <c r="A71" s="21" t="s">
        <v>1</v>
      </c>
      <c r="B71" s="21"/>
      <c r="C71" s="45">
        <v>160</v>
      </c>
      <c r="D71" s="21"/>
      <c r="E71" s="21"/>
      <c r="F71" s="21"/>
      <c r="G71" s="21"/>
    </row>
    <row r="72" spans="1:9">
      <c r="A72" s="43" t="s">
        <v>17</v>
      </c>
      <c r="E72" s="45">
        <f>$C$47</f>
        <v>112.5</v>
      </c>
      <c r="F72" s="21"/>
      <c r="G72" s="21"/>
    </row>
    <row r="73" spans="1:9">
      <c r="A73" s="43" t="s">
        <v>18</v>
      </c>
      <c r="E73" s="44">
        <f>C71</f>
        <v>160</v>
      </c>
      <c r="F73" s="21"/>
      <c r="G73" s="21"/>
    </row>
    <row r="74" spans="1:9">
      <c r="A74" s="43" t="s">
        <v>20</v>
      </c>
      <c r="E74" s="46">
        <f>$C$46*E72</f>
        <v>90</v>
      </c>
      <c r="F74" s="21"/>
      <c r="G74" s="21"/>
    </row>
    <row r="75" spans="1:9" ht="13.5" thickBot="1">
      <c r="A75" s="43" t="s">
        <v>19</v>
      </c>
      <c r="E75" s="44">
        <f>E73-E74</f>
        <v>70</v>
      </c>
      <c r="F75" s="21"/>
      <c r="G75" s="21"/>
    </row>
    <row r="76" spans="1:9">
      <c r="A76" s="43" t="s">
        <v>21</v>
      </c>
      <c r="E76" s="47">
        <f>MAX(E75,0)/E73</f>
        <v>0.4375</v>
      </c>
      <c r="F76" s="21"/>
      <c r="G76" s="21"/>
    </row>
    <row r="77" spans="1:9" ht="13.5" thickBot="1">
      <c r="A77" s="21" t="s">
        <v>22</v>
      </c>
      <c r="C77" s="21"/>
      <c r="D77" s="21"/>
      <c r="E77" s="48">
        <f>E75/$C$48</f>
        <v>0.7</v>
      </c>
      <c r="F77" s="21"/>
      <c r="G77" s="21"/>
    </row>
    <row r="78" spans="1:9">
      <c r="A78" s="21"/>
      <c r="C78" s="21"/>
      <c r="D78" s="21"/>
      <c r="E78" s="21"/>
      <c r="F78" s="21"/>
      <c r="G78" s="21"/>
    </row>
    <row r="80" spans="1:9">
      <c r="A80" s="61" t="s">
        <v>38</v>
      </c>
      <c r="B80" s="61"/>
      <c r="C80" s="61"/>
      <c r="D80" s="61"/>
      <c r="E80" s="61"/>
      <c r="F80" s="61"/>
      <c r="G80" s="61"/>
      <c r="H80" s="61"/>
      <c r="I80" s="61"/>
    </row>
    <row r="81" spans="1:9">
      <c r="A81" s="61"/>
      <c r="B81" s="61"/>
      <c r="C81" s="61"/>
      <c r="D81" s="61"/>
      <c r="E81" s="61"/>
      <c r="F81" s="61"/>
      <c r="G81" s="61"/>
      <c r="H81" s="61"/>
      <c r="I81" s="61"/>
    </row>
    <row r="83" spans="1:9">
      <c r="A83" s="61" t="s">
        <v>39</v>
      </c>
      <c r="B83" s="61"/>
      <c r="C83" s="61"/>
      <c r="D83" s="61"/>
      <c r="E83" s="61"/>
      <c r="F83" s="61"/>
      <c r="G83" s="61"/>
      <c r="H83" s="61"/>
      <c r="I83" s="61"/>
    </row>
    <row r="84" spans="1:9">
      <c r="A84" s="61"/>
      <c r="B84" s="61"/>
      <c r="C84" s="61"/>
      <c r="D84" s="61"/>
      <c r="E84" s="61"/>
      <c r="F84" s="61"/>
      <c r="G84" s="61"/>
      <c r="H84" s="61"/>
      <c r="I84" s="61"/>
    </row>
    <row r="85" spans="1:9">
      <c r="A85" s="29"/>
      <c r="B85" s="29"/>
      <c r="C85" s="29"/>
      <c r="D85" s="29"/>
      <c r="E85" s="29"/>
      <c r="F85" s="29"/>
      <c r="G85" s="29"/>
      <c r="H85" s="29"/>
      <c r="I85" s="29"/>
    </row>
    <row r="86" spans="1:9">
      <c r="A86" s="29"/>
      <c r="B86" s="29"/>
      <c r="C86" s="29"/>
      <c r="D86" s="29"/>
      <c r="E86" s="29"/>
      <c r="F86" s="29"/>
      <c r="G86" s="29"/>
      <c r="H86" s="29"/>
      <c r="I86" s="29"/>
    </row>
    <row r="87" spans="1:9">
      <c r="A87" s="62" t="s">
        <v>40</v>
      </c>
      <c r="B87" s="62"/>
      <c r="C87" s="62"/>
      <c r="D87" s="62"/>
      <c r="E87" s="62"/>
      <c r="F87" s="62"/>
      <c r="G87" s="62"/>
      <c r="H87" s="62"/>
      <c r="I87" s="62"/>
    </row>
    <row r="88" spans="1:9">
      <c r="A88" s="62"/>
      <c r="B88" s="62"/>
      <c r="C88" s="62"/>
      <c r="D88" s="62"/>
      <c r="E88" s="62"/>
      <c r="F88" s="62"/>
      <c r="G88" s="62"/>
      <c r="H88" s="62"/>
      <c r="I88" s="62"/>
    </row>
    <row r="89" spans="1:9">
      <c r="A89" s="27"/>
      <c r="B89" s="27"/>
      <c r="C89" s="27"/>
      <c r="D89" s="27"/>
      <c r="E89" s="27"/>
      <c r="F89" s="27"/>
      <c r="G89" s="27"/>
      <c r="H89" s="27"/>
      <c r="I89" s="27"/>
    </row>
    <row r="90" spans="1:9">
      <c r="B90" s="37" t="s">
        <v>27</v>
      </c>
      <c r="C90" s="68">
        <v>41228</v>
      </c>
      <c r="D90" s="68"/>
      <c r="E90" s="68"/>
      <c r="F90" s="27"/>
      <c r="G90" s="27"/>
      <c r="H90" s="27"/>
      <c r="I90" s="27"/>
    </row>
    <row r="91" spans="1:9" ht="15">
      <c r="A91" s="57"/>
      <c r="B91" s="37" t="s">
        <v>28</v>
      </c>
      <c r="C91" s="68">
        <f>C90+26</f>
        <v>41254</v>
      </c>
      <c r="D91" s="68"/>
      <c r="E91" s="68"/>
      <c r="F91" s="27"/>
      <c r="G91" s="27"/>
      <c r="H91" s="27"/>
      <c r="I91" s="27"/>
    </row>
    <row r="92" spans="1:9" ht="15">
      <c r="A92" s="57"/>
      <c r="B92" s="37" t="s">
        <v>29</v>
      </c>
      <c r="C92" s="68">
        <f>C91+1</f>
        <v>41255</v>
      </c>
      <c r="D92" s="68"/>
      <c r="E92" s="68"/>
      <c r="F92" s="27"/>
      <c r="G92" s="27"/>
      <c r="H92" s="27"/>
      <c r="I92" s="27"/>
    </row>
    <row r="93" spans="1:9" ht="15">
      <c r="A93" s="57"/>
      <c r="B93" s="37"/>
      <c r="C93" s="68">
        <f>C92+1</f>
        <v>41256</v>
      </c>
      <c r="D93" s="68"/>
      <c r="E93" s="68"/>
      <c r="F93" s="27"/>
      <c r="G93" s="27"/>
      <c r="H93" s="27"/>
      <c r="I93" s="27"/>
    </row>
    <row r="94" spans="1:9" ht="15">
      <c r="A94" s="57"/>
      <c r="B94" s="37" t="s">
        <v>30</v>
      </c>
      <c r="C94" s="68">
        <f>C93+1</f>
        <v>41257</v>
      </c>
      <c r="D94" s="68"/>
      <c r="E94" s="68"/>
      <c r="F94" s="27"/>
      <c r="G94" s="27"/>
      <c r="H94" s="27"/>
      <c r="I94" s="27"/>
    </row>
    <row r="95" spans="1:9" ht="15">
      <c r="A95" s="57"/>
      <c r="B95" s="37" t="s">
        <v>31</v>
      </c>
      <c r="C95" s="68">
        <f>C94+21</f>
        <v>41278</v>
      </c>
      <c r="D95" s="68"/>
      <c r="E95" s="68"/>
      <c r="F95" s="27"/>
      <c r="G95" s="27"/>
      <c r="H95" s="27"/>
      <c r="I95" s="27"/>
    </row>
    <row r="96" spans="1:9">
      <c r="A96" s="27"/>
      <c r="B96" s="27"/>
      <c r="C96" s="27"/>
      <c r="D96" s="27"/>
      <c r="E96" s="27"/>
      <c r="F96" s="27"/>
      <c r="G96" s="27"/>
      <c r="H96" s="27"/>
      <c r="I96" s="27"/>
    </row>
    <row r="97" spans="1:9">
      <c r="A97" s="28"/>
      <c r="B97" s="28"/>
      <c r="C97" s="28"/>
      <c r="D97" s="28"/>
      <c r="E97" s="28"/>
      <c r="F97" s="28"/>
      <c r="G97" s="28"/>
      <c r="H97" s="28"/>
      <c r="I97" s="28"/>
    </row>
    <row r="98" spans="1:9">
      <c r="A98" s="62" t="s">
        <v>41</v>
      </c>
      <c r="B98" s="62"/>
      <c r="C98" s="62"/>
      <c r="D98" s="62"/>
      <c r="E98" s="62"/>
      <c r="F98" s="62"/>
      <c r="G98" s="62"/>
      <c r="H98" s="62"/>
      <c r="I98" s="62"/>
    </row>
    <row r="99" spans="1:9">
      <c r="A99" s="62"/>
      <c r="B99" s="62"/>
      <c r="C99" s="62"/>
      <c r="D99" s="62"/>
      <c r="E99" s="62"/>
      <c r="F99" s="62"/>
      <c r="G99" s="62"/>
      <c r="H99" s="62"/>
      <c r="I99" s="62"/>
    </row>
    <row r="100" spans="1:9">
      <c r="A100" s="29"/>
      <c r="B100" s="29"/>
      <c r="C100" s="29"/>
      <c r="D100" s="29"/>
      <c r="E100" s="29"/>
      <c r="F100" s="29"/>
      <c r="G100" s="29"/>
      <c r="H100" s="29"/>
      <c r="I100" s="29"/>
    </row>
    <row r="101" spans="1:9">
      <c r="A101" s="61" t="s">
        <v>42</v>
      </c>
      <c r="B101" s="61"/>
      <c r="C101" s="61"/>
      <c r="D101" s="61"/>
      <c r="E101" s="61"/>
      <c r="F101" s="61"/>
      <c r="G101" s="61"/>
      <c r="H101" s="61"/>
      <c r="I101" s="61"/>
    </row>
    <row r="102" spans="1:9">
      <c r="A102" s="61"/>
      <c r="B102" s="61"/>
      <c r="C102" s="61"/>
      <c r="D102" s="61"/>
      <c r="E102" s="61"/>
      <c r="F102" s="61"/>
      <c r="G102" s="61"/>
      <c r="H102" s="61"/>
      <c r="I102" s="61"/>
    </row>
    <row r="103" spans="1:9">
      <c r="A103" s="29"/>
      <c r="B103" s="29"/>
      <c r="C103" s="29"/>
      <c r="D103" s="29"/>
      <c r="E103" s="29"/>
      <c r="F103" s="29"/>
      <c r="G103" s="29"/>
      <c r="H103" s="29"/>
      <c r="I103" s="29"/>
    </row>
    <row r="104" spans="1:9" ht="12.75" customHeight="1">
      <c r="A104" s="62" t="s">
        <v>51</v>
      </c>
      <c r="B104" s="62"/>
      <c r="C104" s="62"/>
      <c r="D104" s="62"/>
      <c r="E104" s="62"/>
      <c r="F104" s="62"/>
      <c r="G104" s="62"/>
      <c r="H104" s="62"/>
      <c r="I104" s="62"/>
    </row>
    <row r="105" spans="1:9">
      <c r="A105" s="62"/>
      <c r="B105" s="62"/>
      <c r="C105" s="62"/>
      <c r="D105" s="62"/>
      <c r="E105" s="62"/>
      <c r="F105" s="62"/>
      <c r="G105" s="62"/>
      <c r="H105" s="62"/>
      <c r="I105" s="62"/>
    </row>
    <row r="106" spans="1:9">
      <c r="A106" s="62"/>
      <c r="B106" s="62"/>
      <c r="C106" s="62"/>
      <c r="D106" s="62"/>
      <c r="E106" s="62"/>
      <c r="F106" s="62"/>
      <c r="G106" s="62"/>
      <c r="H106" s="62"/>
      <c r="I106" s="62"/>
    </row>
    <row r="107" spans="1:9">
      <c r="A107" s="29"/>
      <c r="B107" s="29"/>
      <c r="C107" s="29"/>
      <c r="D107" s="29"/>
      <c r="E107" s="29"/>
      <c r="F107" s="29"/>
      <c r="G107" s="29"/>
      <c r="H107" s="29"/>
      <c r="I107" s="29"/>
    </row>
    <row r="108" spans="1:9">
      <c r="A108" s="62" t="s">
        <v>52</v>
      </c>
      <c r="B108" s="62"/>
      <c r="C108" s="62"/>
      <c r="D108" s="62"/>
      <c r="E108" s="62"/>
      <c r="F108" s="62"/>
      <c r="G108" s="62"/>
      <c r="H108" s="62"/>
      <c r="I108" s="62"/>
    </row>
    <row r="109" spans="1:9">
      <c r="A109" s="62"/>
      <c r="B109" s="62"/>
      <c r="C109" s="62"/>
      <c r="D109" s="62"/>
      <c r="E109" s="62"/>
      <c r="F109" s="62"/>
      <c r="G109" s="62"/>
      <c r="H109" s="62"/>
      <c r="I109" s="62"/>
    </row>
    <row r="110" spans="1:9">
      <c r="A110" s="28"/>
      <c r="B110" s="28"/>
      <c r="C110" s="28"/>
      <c r="D110" s="28"/>
      <c r="E110" s="28"/>
      <c r="F110" s="28"/>
      <c r="G110" s="28"/>
      <c r="H110" s="28"/>
      <c r="I110" s="28"/>
    </row>
    <row r="111" spans="1:9">
      <c r="A111" s="49" t="s">
        <v>23</v>
      </c>
      <c r="B111" s="28"/>
      <c r="C111" s="28"/>
      <c r="D111" s="28"/>
      <c r="E111" s="28"/>
      <c r="F111" s="28"/>
      <c r="G111" s="28"/>
      <c r="H111" s="28"/>
      <c r="I111" s="28"/>
    </row>
    <row r="112" spans="1:9">
      <c r="A112" s="21" t="s">
        <v>7</v>
      </c>
      <c r="B112" s="21"/>
      <c r="C112" s="45">
        <v>1937.5</v>
      </c>
      <c r="D112" s="28"/>
      <c r="E112" s="28"/>
      <c r="F112" s="28"/>
      <c r="G112" s="28"/>
      <c r="H112" s="28"/>
      <c r="I112" s="28"/>
    </row>
    <row r="113" spans="1:9">
      <c r="A113" s="21" t="s">
        <v>24</v>
      </c>
      <c r="B113" s="21"/>
      <c r="C113" s="45">
        <v>50</v>
      </c>
      <c r="D113" s="28"/>
      <c r="E113" s="28"/>
      <c r="F113" s="28"/>
      <c r="G113" s="28"/>
      <c r="H113" s="28"/>
      <c r="I113" s="28"/>
    </row>
    <row r="114" spans="1:9">
      <c r="A114" s="21" t="s">
        <v>25</v>
      </c>
      <c r="B114" s="21"/>
      <c r="C114" s="45">
        <v>387.5</v>
      </c>
      <c r="D114" s="28"/>
      <c r="E114" s="28"/>
      <c r="F114" s="28"/>
      <c r="G114" s="28"/>
      <c r="H114" s="28"/>
      <c r="I114" s="28"/>
    </row>
    <row r="115" spans="1:9">
      <c r="A115" s="21" t="s">
        <v>14</v>
      </c>
      <c r="B115" s="21"/>
      <c r="C115" s="50">
        <v>100</v>
      </c>
      <c r="D115" s="28"/>
      <c r="E115" s="28"/>
      <c r="F115" s="28"/>
      <c r="G115" s="28"/>
      <c r="H115" s="28"/>
      <c r="I115" s="28"/>
    </row>
    <row r="116" spans="1:9">
      <c r="A116" s="28"/>
      <c r="B116" s="28"/>
      <c r="C116" s="28"/>
      <c r="D116" s="28"/>
      <c r="E116" s="28"/>
      <c r="F116" s="28"/>
      <c r="G116" s="28"/>
      <c r="H116" s="28"/>
      <c r="I116" s="28"/>
    </row>
    <row r="117" spans="1:9">
      <c r="A117" s="1"/>
      <c r="B117" s="2"/>
      <c r="C117" s="66" t="s">
        <v>6</v>
      </c>
      <c r="D117" s="18"/>
      <c r="E117" s="33"/>
      <c r="F117" s="10"/>
      <c r="G117" s="28"/>
      <c r="H117" s="28"/>
      <c r="I117" s="28"/>
    </row>
    <row r="118" spans="1:9">
      <c r="A118" s="1"/>
      <c r="B118" s="2"/>
      <c r="C118" s="66"/>
      <c r="D118" s="18"/>
      <c r="E118" s="33"/>
      <c r="F118" s="10"/>
      <c r="G118" s="28"/>
      <c r="H118" s="28"/>
      <c r="I118" s="28"/>
    </row>
    <row r="119" spans="1:9">
      <c r="A119" s="4"/>
      <c r="B119" s="5"/>
      <c r="C119" s="67"/>
      <c r="D119" s="18"/>
      <c r="E119" s="33"/>
      <c r="F119" s="10"/>
      <c r="G119" s="28"/>
      <c r="H119" s="28"/>
      <c r="I119" s="28"/>
    </row>
    <row r="120" spans="1:9">
      <c r="A120" s="33"/>
      <c r="B120" s="6" t="s">
        <v>7</v>
      </c>
      <c r="C120" s="51">
        <f>$C$112</f>
        <v>1937.5</v>
      </c>
      <c r="D120" s="19"/>
      <c r="E120" s="33"/>
      <c r="F120" s="9"/>
      <c r="G120" s="28"/>
      <c r="H120" s="28"/>
      <c r="I120" s="28"/>
    </row>
    <row r="121" spans="1:9" ht="15">
      <c r="A121" s="33"/>
      <c r="B121" s="7" t="s">
        <v>8</v>
      </c>
      <c r="C121" s="52">
        <f>$C$113</f>
        <v>50</v>
      </c>
      <c r="D121" s="20"/>
      <c r="E121" s="33"/>
      <c r="F121" s="9"/>
      <c r="G121" s="28"/>
      <c r="H121" s="28"/>
      <c r="I121" s="28"/>
    </row>
    <row r="122" spans="1:9">
      <c r="A122" s="33"/>
      <c r="B122" s="6" t="s">
        <v>9</v>
      </c>
      <c r="C122" s="51">
        <f>C120+C121</f>
        <v>1987.5</v>
      </c>
      <c r="D122" s="19"/>
      <c r="E122" s="33"/>
      <c r="F122" s="9"/>
      <c r="G122" s="28"/>
      <c r="H122" s="28"/>
      <c r="I122" s="28"/>
    </row>
    <row r="123" spans="1:9" ht="15">
      <c r="A123" s="33"/>
      <c r="B123" s="8" t="s">
        <v>10</v>
      </c>
      <c r="C123" s="52">
        <f>$C$114</f>
        <v>387.5</v>
      </c>
      <c r="D123" s="20"/>
      <c r="E123" s="33"/>
      <c r="F123" s="9"/>
      <c r="G123" s="28"/>
      <c r="H123" s="28"/>
      <c r="I123" s="28"/>
    </row>
    <row r="124" spans="1:9">
      <c r="A124" s="33"/>
      <c r="B124" s="6" t="s">
        <v>11</v>
      </c>
      <c r="C124" s="51">
        <f>C122-C123</f>
        <v>1600</v>
      </c>
      <c r="D124" s="19"/>
      <c r="E124" s="33"/>
      <c r="F124" s="9"/>
      <c r="G124" s="28"/>
      <c r="H124" s="28"/>
      <c r="I124" s="28"/>
    </row>
    <row r="125" spans="1:9" ht="15">
      <c r="A125" s="33"/>
      <c r="B125" s="8" t="s">
        <v>12</v>
      </c>
      <c r="C125" s="52">
        <f>$C$115</f>
        <v>100</v>
      </c>
      <c r="D125" s="20"/>
      <c r="E125" s="33"/>
      <c r="F125" s="9"/>
      <c r="G125" s="28"/>
      <c r="H125" s="28"/>
      <c r="I125" s="28"/>
    </row>
    <row r="126" spans="1:9" ht="15">
      <c r="A126" s="33"/>
      <c r="B126" s="6" t="s">
        <v>13</v>
      </c>
      <c r="C126" s="53">
        <f>C124/C125</f>
        <v>16</v>
      </c>
      <c r="D126" s="40"/>
      <c r="E126" s="33"/>
      <c r="F126" s="9"/>
      <c r="G126" s="28"/>
      <c r="H126" s="28"/>
      <c r="I126" s="28"/>
    </row>
    <row r="127" spans="1:9">
      <c r="A127" s="28"/>
      <c r="B127" s="28"/>
      <c r="C127" s="28"/>
      <c r="D127" s="28"/>
      <c r="E127" s="28"/>
      <c r="F127" s="28"/>
      <c r="G127" s="28"/>
      <c r="H127" s="28"/>
      <c r="I127" s="28"/>
    </row>
    <row r="128" spans="1:9">
      <c r="A128" s="28"/>
      <c r="B128" s="28"/>
      <c r="C128" s="28"/>
      <c r="D128" s="28"/>
      <c r="E128" s="28"/>
      <c r="F128" s="28"/>
      <c r="G128" s="28"/>
      <c r="H128" s="28"/>
      <c r="I128" s="28"/>
    </row>
    <row r="129" spans="1:9">
      <c r="A129" s="62" t="s">
        <v>53</v>
      </c>
      <c r="B129" s="62"/>
      <c r="C129" s="62"/>
      <c r="D129" s="62"/>
      <c r="E129" s="62"/>
      <c r="F129" s="62"/>
      <c r="G129" s="62"/>
      <c r="H129" s="62"/>
      <c r="I129" s="62"/>
    </row>
    <row r="130" spans="1:9">
      <c r="A130" s="62"/>
      <c r="B130" s="62"/>
      <c r="C130" s="62"/>
      <c r="D130" s="62"/>
      <c r="E130" s="62"/>
      <c r="F130" s="62"/>
      <c r="G130" s="62"/>
      <c r="H130" s="62"/>
      <c r="I130" s="62"/>
    </row>
    <row r="131" spans="1:9">
      <c r="A131" s="28"/>
      <c r="B131" s="28"/>
      <c r="C131" s="28"/>
      <c r="D131" s="28"/>
      <c r="E131" s="28"/>
      <c r="F131" s="28"/>
      <c r="G131" s="28"/>
      <c r="H131" s="28"/>
      <c r="I131" s="28"/>
    </row>
    <row r="132" spans="1:9">
      <c r="A132" s="1"/>
      <c r="B132" s="2"/>
      <c r="C132" s="66" t="s">
        <v>6</v>
      </c>
      <c r="D132" s="64" t="s">
        <v>46</v>
      </c>
      <c r="E132" s="33"/>
      <c r="F132" s="10"/>
      <c r="G132" s="18"/>
      <c r="H132" s="9"/>
      <c r="I132" s="28"/>
    </row>
    <row r="133" spans="1:9">
      <c r="A133" s="1"/>
      <c r="B133" s="2"/>
      <c r="C133" s="66"/>
      <c r="D133" s="64"/>
      <c r="E133" s="33"/>
      <c r="F133" s="10"/>
      <c r="G133" s="18"/>
      <c r="H133" s="9"/>
      <c r="I133" s="28"/>
    </row>
    <row r="134" spans="1:9">
      <c r="A134" s="4"/>
      <c r="B134" s="5"/>
      <c r="C134" s="67"/>
      <c r="D134" s="65"/>
      <c r="E134" s="33"/>
      <c r="F134" s="10"/>
      <c r="G134" s="18"/>
      <c r="H134" s="9"/>
      <c r="I134" s="28"/>
    </row>
    <row r="135" spans="1:9">
      <c r="A135" s="33"/>
      <c r="B135" s="6" t="s">
        <v>7</v>
      </c>
      <c r="C135" s="19">
        <f>$C$112</f>
        <v>1937.5</v>
      </c>
      <c r="D135" s="51">
        <f>C135</f>
        <v>1937.5</v>
      </c>
      <c r="E135" s="33"/>
      <c r="F135" s="9"/>
      <c r="G135" s="12"/>
      <c r="H135" s="9"/>
      <c r="I135" s="28"/>
    </row>
    <row r="136" spans="1:9" ht="15">
      <c r="A136" s="33"/>
      <c r="B136" s="7" t="s">
        <v>8</v>
      </c>
      <c r="C136" s="15">
        <f>$C$113</f>
        <v>50</v>
      </c>
      <c r="D136" s="52">
        <v>0</v>
      </c>
      <c r="E136" s="33"/>
      <c r="F136" s="9"/>
      <c r="G136" s="13"/>
      <c r="H136" s="9"/>
      <c r="I136" s="28"/>
    </row>
    <row r="137" spans="1:9">
      <c r="A137" s="33"/>
      <c r="B137" s="6" t="s">
        <v>9</v>
      </c>
      <c r="C137" s="19">
        <f>C135+C136</f>
        <v>1987.5</v>
      </c>
      <c r="D137" s="51">
        <f>D135+D136</f>
        <v>1937.5</v>
      </c>
      <c r="E137" s="33"/>
      <c r="F137" s="9"/>
      <c r="G137" s="11"/>
      <c r="H137" s="9"/>
      <c r="I137" s="28"/>
    </row>
    <row r="138" spans="1:9" ht="15">
      <c r="A138" s="33"/>
      <c r="B138" s="8" t="s">
        <v>10</v>
      </c>
      <c r="C138" s="15">
        <f>$C$114</f>
        <v>387.5</v>
      </c>
      <c r="D138" s="52">
        <f>C138</f>
        <v>387.5</v>
      </c>
      <c r="E138" s="33"/>
      <c r="F138" s="9"/>
      <c r="G138" s="14"/>
      <c r="H138" s="9"/>
      <c r="I138" s="28"/>
    </row>
    <row r="139" spans="1:9">
      <c r="A139" s="33"/>
      <c r="B139" s="6" t="s">
        <v>11</v>
      </c>
      <c r="C139" s="19">
        <f>C137-C138</f>
        <v>1600</v>
      </c>
      <c r="D139" s="51">
        <f>D137-D138</f>
        <v>1550</v>
      </c>
      <c r="E139" s="33"/>
      <c r="F139" s="9"/>
      <c r="G139" s="11"/>
      <c r="H139" s="9"/>
      <c r="I139" s="28"/>
    </row>
    <row r="140" spans="1:9" ht="15">
      <c r="A140" s="33"/>
      <c r="B140" s="8" t="s">
        <v>12</v>
      </c>
      <c r="C140" s="15">
        <f>$C$115</f>
        <v>100</v>
      </c>
      <c r="D140" s="52">
        <f>C140</f>
        <v>100</v>
      </c>
      <c r="E140" s="33"/>
      <c r="F140" s="9"/>
      <c r="G140" s="16"/>
      <c r="H140" s="9"/>
      <c r="I140" s="28"/>
    </row>
    <row r="141" spans="1:9" ht="15">
      <c r="A141" s="33"/>
      <c r="B141" s="6" t="s">
        <v>13</v>
      </c>
      <c r="C141" s="17">
        <f>C139/C140</f>
        <v>16</v>
      </c>
      <c r="D141" s="53">
        <f>D139/D140</f>
        <v>15.5</v>
      </c>
      <c r="E141" s="33"/>
      <c r="F141" s="9"/>
      <c r="G141" s="17"/>
      <c r="H141" s="9"/>
      <c r="I141" s="28"/>
    </row>
    <row r="142" spans="1:9" ht="15">
      <c r="A142" s="9"/>
      <c r="B142" s="6" t="s">
        <v>22</v>
      </c>
      <c r="C142" s="54"/>
      <c r="D142" s="53">
        <f>C136/C140</f>
        <v>0.5</v>
      </c>
      <c r="E142" s="9"/>
      <c r="F142" s="9"/>
      <c r="G142" s="9"/>
      <c r="H142" s="9"/>
      <c r="I142" s="28"/>
    </row>
    <row r="143" spans="1:9">
      <c r="A143" s="3"/>
      <c r="D143" s="41"/>
      <c r="E143" s="9"/>
      <c r="F143" s="9"/>
      <c r="G143" s="9"/>
      <c r="H143" s="9"/>
      <c r="I143" s="28"/>
    </row>
    <row r="144" spans="1:9">
      <c r="A144" s="3"/>
      <c r="B144" s="3"/>
      <c r="C144" s="3"/>
      <c r="D144" s="3"/>
      <c r="E144" s="3"/>
      <c r="F144" s="3"/>
      <c r="G144" s="3"/>
      <c r="H144" s="3"/>
      <c r="I144" s="28"/>
    </row>
    <row r="145" spans="1:13" ht="12.75" customHeight="1">
      <c r="A145" s="62" t="s">
        <v>54</v>
      </c>
      <c r="B145" s="62"/>
      <c r="C145" s="62"/>
      <c r="D145" s="62"/>
      <c r="E145" s="62"/>
      <c r="F145" s="62"/>
      <c r="G145" s="62"/>
      <c r="H145" s="62"/>
      <c r="I145" s="62"/>
      <c r="M145" s="35"/>
    </row>
    <row r="146" spans="1:13">
      <c r="A146" s="62"/>
      <c r="B146" s="62"/>
      <c r="C146" s="62"/>
      <c r="D146" s="62"/>
      <c r="E146" s="62"/>
      <c r="F146" s="62"/>
      <c r="G146" s="62"/>
      <c r="H146" s="62"/>
      <c r="I146" s="62"/>
    </row>
    <row r="147" spans="1:13">
      <c r="A147" s="62"/>
      <c r="B147" s="62"/>
      <c r="C147" s="62"/>
      <c r="D147" s="62"/>
      <c r="E147" s="62"/>
      <c r="F147" s="62"/>
      <c r="G147" s="62"/>
      <c r="H147" s="62"/>
      <c r="I147" s="62"/>
    </row>
    <row r="148" spans="1:13">
      <c r="A148" s="34"/>
      <c r="B148" s="34"/>
      <c r="C148" s="34"/>
      <c r="D148" s="34"/>
      <c r="E148" s="34"/>
      <c r="F148" s="34"/>
      <c r="G148" s="34"/>
      <c r="H148" s="28"/>
      <c r="I148" s="28"/>
    </row>
    <row r="149" spans="1:13">
      <c r="A149" s="1"/>
      <c r="B149" s="2"/>
      <c r="C149" s="66" t="s">
        <v>6</v>
      </c>
      <c r="D149" s="64" t="s">
        <v>47</v>
      </c>
      <c r="E149" s="18"/>
      <c r="F149" s="10"/>
      <c r="G149" s="33"/>
      <c r="H149" s="28"/>
      <c r="I149" s="28"/>
    </row>
    <row r="150" spans="1:13">
      <c r="A150" s="1"/>
      <c r="B150" s="2"/>
      <c r="C150" s="66"/>
      <c r="D150" s="64"/>
      <c r="E150" s="18"/>
      <c r="F150" s="10"/>
      <c r="G150" s="33"/>
      <c r="H150" s="28"/>
      <c r="I150" s="28"/>
    </row>
    <row r="151" spans="1:13">
      <c r="A151" s="4"/>
      <c r="B151" s="5"/>
      <c r="C151" s="67"/>
      <c r="D151" s="65"/>
      <c r="E151" s="18"/>
      <c r="F151" s="10"/>
      <c r="G151" s="33"/>
      <c r="H151" s="28"/>
      <c r="I151" s="28"/>
    </row>
    <row r="152" spans="1:13">
      <c r="A152" s="33"/>
      <c r="B152" s="6" t="s">
        <v>7</v>
      </c>
      <c r="C152" s="19">
        <f>$C$112</f>
        <v>1937.5</v>
      </c>
      <c r="D152" s="51">
        <f>C152</f>
        <v>1937.5</v>
      </c>
      <c r="E152" s="11"/>
      <c r="F152" s="9"/>
      <c r="G152" s="33"/>
      <c r="H152" s="28"/>
      <c r="I152" s="28"/>
    </row>
    <row r="153" spans="1:13" ht="15">
      <c r="A153" s="33"/>
      <c r="B153" s="7" t="s">
        <v>8</v>
      </c>
      <c r="C153" s="15">
        <f>$C$113</f>
        <v>50</v>
      </c>
      <c r="D153" s="52">
        <v>0</v>
      </c>
      <c r="E153" s="13"/>
      <c r="F153" s="9"/>
      <c r="G153" s="33"/>
      <c r="H153" s="28"/>
      <c r="I153" s="28"/>
    </row>
    <row r="154" spans="1:13">
      <c r="A154" s="33"/>
      <c r="B154" s="6" t="s">
        <v>9</v>
      </c>
      <c r="C154" s="19">
        <f>C152+C153</f>
        <v>1987.5</v>
      </c>
      <c r="D154" s="51">
        <f>D152+D153</f>
        <v>1937.5</v>
      </c>
      <c r="E154" s="11"/>
      <c r="F154" s="9"/>
      <c r="G154" s="33"/>
      <c r="H154" s="28"/>
      <c r="I154" s="28"/>
    </row>
    <row r="155" spans="1:13" ht="15">
      <c r="A155" s="33"/>
      <c r="B155" s="8" t="s">
        <v>10</v>
      </c>
      <c r="C155" s="15">
        <f>$C$114</f>
        <v>387.5</v>
      </c>
      <c r="D155" s="52">
        <f>C155</f>
        <v>387.5</v>
      </c>
      <c r="E155" s="13"/>
      <c r="F155" s="9"/>
      <c r="G155" s="36"/>
      <c r="H155" s="28"/>
      <c r="I155" s="28"/>
    </row>
    <row r="156" spans="1:13">
      <c r="A156" s="33"/>
      <c r="B156" s="6" t="s">
        <v>11</v>
      </c>
      <c r="C156" s="19">
        <f>C154-C155</f>
        <v>1600</v>
      </c>
      <c r="D156" s="51">
        <f>D154-D155</f>
        <v>1550</v>
      </c>
      <c r="E156" s="11"/>
      <c r="F156" s="9"/>
      <c r="G156" s="33"/>
      <c r="H156" s="28"/>
      <c r="I156" s="28"/>
    </row>
    <row r="157" spans="1:13" ht="15">
      <c r="A157" s="33"/>
      <c r="B157" s="8" t="s">
        <v>12</v>
      </c>
      <c r="C157" s="15">
        <f>$C$115</f>
        <v>100</v>
      </c>
      <c r="D157" s="55">
        <f>C157-(C153/C158)</f>
        <v>96.875</v>
      </c>
      <c r="E157" s="15"/>
      <c r="F157" s="9"/>
      <c r="G157" s="33"/>
      <c r="H157" s="28"/>
      <c r="I157" s="28"/>
    </row>
    <row r="158" spans="1:13" ht="15">
      <c r="A158" s="33"/>
      <c r="B158" s="6" t="s">
        <v>13</v>
      </c>
      <c r="C158" s="17">
        <f>C156/C157</f>
        <v>16</v>
      </c>
      <c r="D158" s="53">
        <f>D156/D157</f>
        <v>16</v>
      </c>
      <c r="E158" s="17"/>
      <c r="F158" s="9"/>
      <c r="G158" s="33"/>
      <c r="H158" s="28"/>
      <c r="I158" s="28"/>
    </row>
    <row r="159" spans="1:13">
      <c r="A159" s="9"/>
      <c r="B159" s="6" t="s">
        <v>26</v>
      </c>
      <c r="D159" s="56">
        <f>C153/C158</f>
        <v>3.125</v>
      </c>
      <c r="E159" s="9"/>
      <c r="F159" s="9"/>
      <c r="G159" s="9"/>
      <c r="H159" s="28"/>
      <c r="I159" s="28"/>
    </row>
    <row r="160" spans="1:13">
      <c r="A160" s="3"/>
      <c r="E160" s="9"/>
      <c r="F160" s="9"/>
      <c r="G160" s="9"/>
      <c r="H160" s="28"/>
      <c r="I160" s="28"/>
    </row>
    <row r="161" spans="1:17">
      <c r="A161" s="34"/>
      <c r="B161" s="34"/>
      <c r="C161" s="34"/>
      <c r="D161" s="34"/>
      <c r="E161" s="34"/>
      <c r="F161" s="34"/>
      <c r="G161" s="34"/>
      <c r="H161" s="28"/>
      <c r="I161" s="28"/>
    </row>
    <row r="162" spans="1:17">
      <c r="A162" s="29"/>
      <c r="B162" s="29"/>
      <c r="C162" s="29"/>
      <c r="D162" s="29"/>
      <c r="E162" s="29"/>
      <c r="F162" s="29"/>
      <c r="G162" s="29"/>
      <c r="H162" s="29"/>
      <c r="I162" s="29"/>
    </row>
    <row r="163" spans="1:17">
      <c r="A163" s="62" t="s">
        <v>43</v>
      </c>
      <c r="B163" s="62"/>
      <c r="C163" s="62"/>
      <c r="D163" s="62"/>
      <c r="E163" s="62"/>
      <c r="F163" s="62"/>
      <c r="G163" s="62"/>
      <c r="H163" s="62"/>
      <c r="I163" s="62"/>
    </row>
    <row r="164" spans="1:17">
      <c r="A164" s="60"/>
      <c r="B164" s="60"/>
      <c r="C164" s="60"/>
      <c r="D164" s="60"/>
      <c r="E164" s="60"/>
      <c r="F164" s="60"/>
      <c r="G164" s="60"/>
      <c r="H164" s="60"/>
      <c r="I164" s="60"/>
    </row>
    <row r="166" spans="1:17" ht="14.25" customHeight="1">
      <c r="A166" s="62" t="s">
        <v>44</v>
      </c>
      <c r="B166" s="63"/>
      <c r="C166" s="63"/>
      <c r="D166" s="63"/>
      <c r="E166" s="63"/>
      <c r="F166" s="63"/>
      <c r="G166" s="63"/>
      <c r="H166" s="63"/>
      <c r="I166" s="63"/>
      <c r="M166" s="38"/>
      <c r="N166" s="38"/>
      <c r="O166" s="38"/>
      <c r="P166" s="38"/>
      <c r="Q166" s="38"/>
    </row>
    <row r="167" spans="1:17">
      <c r="A167" s="63"/>
      <c r="B167" s="63"/>
      <c r="C167" s="63"/>
      <c r="D167" s="63"/>
      <c r="E167" s="63"/>
      <c r="F167" s="63"/>
      <c r="G167" s="63"/>
      <c r="H167" s="63"/>
      <c r="I167" s="63"/>
      <c r="M167" s="38"/>
      <c r="N167" s="38"/>
      <c r="O167" s="38"/>
      <c r="P167" s="38"/>
      <c r="Q167" s="38"/>
    </row>
    <row r="169" spans="1:17">
      <c r="A169" s="31" t="s">
        <v>45</v>
      </c>
      <c r="B169" s="31"/>
      <c r="C169" s="31"/>
      <c r="D169" s="31"/>
      <c r="E169" s="31"/>
      <c r="F169" s="31"/>
      <c r="G169" s="31"/>
      <c r="H169" s="31"/>
      <c r="I169" s="31"/>
    </row>
    <row r="170" spans="1:17">
      <c r="A170" s="31"/>
      <c r="B170" s="31"/>
      <c r="C170" s="31"/>
      <c r="D170" s="31"/>
      <c r="E170" s="31"/>
      <c r="F170" s="31"/>
      <c r="G170" s="31"/>
      <c r="H170" s="31"/>
      <c r="I170" s="31"/>
    </row>
  </sheetData>
  <mergeCells count="31">
    <mergeCell ref="A145:I147"/>
    <mergeCell ref="A166:I167"/>
    <mergeCell ref="A26:I28"/>
    <mergeCell ref="A80:I81"/>
    <mergeCell ref="A101:I102"/>
    <mergeCell ref="A33:I34"/>
    <mergeCell ref="A36:I37"/>
    <mergeCell ref="A87:I88"/>
    <mergeCell ref="A98:I99"/>
    <mergeCell ref="D132:D134"/>
    <mergeCell ref="C149:C151"/>
    <mergeCell ref="C95:E95"/>
    <mergeCell ref="A108:I109"/>
    <mergeCell ref="C117:C119"/>
    <mergeCell ref="A129:I130"/>
    <mergeCell ref="A3:I3"/>
    <mergeCell ref="A18:I20"/>
    <mergeCell ref="A30:I31"/>
    <mergeCell ref="A23:I24"/>
    <mergeCell ref="A163:I164"/>
    <mergeCell ref="A83:I84"/>
    <mergeCell ref="A6:I16"/>
    <mergeCell ref="D149:D151"/>
    <mergeCell ref="A39:I43"/>
    <mergeCell ref="A104:I106"/>
    <mergeCell ref="C132:C134"/>
    <mergeCell ref="C90:E90"/>
    <mergeCell ref="C91:E91"/>
    <mergeCell ref="C92:E92"/>
    <mergeCell ref="C93:E93"/>
    <mergeCell ref="C94:E94"/>
  </mergeCells>
  <phoneticPr fontId="0" type="noConversion"/>
  <pageMargins left="0.75" right="0.75" top="1" bottom="1" header="0.5" footer="0.5"/>
  <pageSetup scale="98" orientation="portrait" r:id="rId1"/>
  <headerFooter alignWithMargins="0">
    <oddFooter>&amp;CHarcourt, Inc. items and derived items copyright © 2002 by Harcourt, Inc.</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Model</vt:lpstr>
      <vt:lpstr>Sheet2</vt:lpstr>
      <vt:lpstr>Sheet3</vt:lpstr>
      <vt:lpstr>Model!Print_Area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Dividends, Mini Case Model</dc:title>
  <dc:subject>Mini Case Model</dc:subject>
  <dc:creator>Eugene Brigham and Mike Ehrhardt</dc:creator>
  <cp:lastModifiedBy>Public5-2010</cp:lastModifiedBy>
  <cp:lastPrinted>2001-01-23T19:41:16Z</cp:lastPrinted>
  <dcterms:created xsi:type="dcterms:W3CDTF">1999-12-21T18:14:33Z</dcterms:created>
  <dcterms:modified xsi:type="dcterms:W3CDTF">2014-05-21T03:18:49Z</dcterms:modified>
</cp:coreProperties>
</file>