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20" windowWidth="15480" windowHeight="8445"/>
  </bookViews>
  <sheets>
    <sheet name="Summary Calcs-Marcus" sheetId="5" r:id="rId1"/>
  </sheets>
  <calcPr calcId="125725"/>
</workbook>
</file>

<file path=xl/calcChain.xml><?xml version="1.0" encoding="utf-8"?>
<calcChain xmlns="http://schemas.openxmlformats.org/spreadsheetml/2006/main">
  <c r="AA27" i="5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AA17"/>
  <c r="D39"/>
  <c r="F23"/>
  <c r="E39"/>
  <c r="Z35"/>
  <c r="Z36" s="1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2"/>
  <c r="G11"/>
  <c r="G10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G13"/>
  <c r="F28"/>
  <c r="Z28" s="1"/>
  <c r="I13"/>
  <c r="K13"/>
  <c r="M13"/>
  <c r="O13"/>
  <c r="Q13"/>
  <c r="S13"/>
  <c r="U13"/>
  <c r="W13"/>
  <c r="Y13"/>
  <c r="H13"/>
  <c r="J13"/>
  <c r="L13"/>
  <c r="N13"/>
  <c r="P13"/>
  <c r="R13"/>
  <c r="T13"/>
  <c r="V13"/>
  <c r="X13"/>
  <c r="Z13"/>
  <c r="U18"/>
  <c r="M18"/>
  <c r="V18"/>
  <c r="W18"/>
  <c r="G18"/>
  <c r="N18"/>
  <c r="K18"/>
  <c r="X18"/>
  <c r="P18"/>
  <c r="H18"/>
  <c r="Y18"/>
  <c r="Q18"/>
  <c r="I18"/>
  <c r="R18"/>
  <c r="O18"/>
  <c r="Z18"/>
  <c r="J18"/>
  <c r="S18"/>
  <c r="T18"/>
  <c r="L18"/>
  <c r="J20"/>
  <c r="J21"/>
  <c r="J23"/>
  <c r="J39"/>
  <c r="O20"/>
  <c r="O21"/>
  <c r="O23"/>
  <c r="O39"/>
  <c r="Q20"/>
  <c r="Q21"/>
  <c r="Q23"/>
  <c r="Q39"/>
  <c r="L20"/>
  <c r="L21"/>
  <c r="L23"/>
  <c r="L39"/>
  <c r="S20"/>
  <c r="S21"/>
  <c r="S23"/>
  <c r="S39"/>
  <c r="Z20"/>
  <c r="Z21"/>
  <c r="Z23"/>
  <c r="R20"/>
  <c r="R21"/>
  <c r="R23"/>
  <c r="R39"/>
  <c r="I20"/>
  <c r="I21"/>
  <c r="I23"/>
  <c r="I39"/>
  <c r="Y20"/>
  <c r="Y21"/>
  <c r="Y23"/>
  <c r="Y39"/>
  <c r="P20"/>
  <c r="P21"/>
  <c r="P23"/>
  <c r="P39"/>
  <c r="K20"/>
  <c r="K21"/>
  <c r="K23"/>
  <c r="K39"/>
  <c r="N20"/>
  <c r="N21"/>
  <c r="N23"/>
  <c r="N39"/>
  <c r="G20"/>
  <c r="G21"/>
  <c r="G23"/>
  <c r="G39"/>
  <c r="V20"/>
  <c r="V21"/>
  <c r="V23"/>
  <c r="V39"/>
  <c r="U20"/>
  <c r="U21"/>
  <c r="U23"/>
  <c r="U39"/>
  <c r="T20"/>
  <c r="T21"/>
  <c r="T23"/>
  <c r="T39"/>
  <c r="H20"/>
  <c r="H21"/>
  <c r="H23"/>
  <c r="H39"/>
  <c r="X20"/>
  <c r="X21"/>
  <c r="X23"/>
  <c r="X39"/>
  <c r="W20"/>
  <c r="W21"/>
  <c r="W23"/>
  <c r="W39"/>
  <c r="M20"/>
  <c r="M21"/>
  <c r="M23"/>
  <c r="M39"/>
  <c r="Z37" l="1"/>
  <c r="Z39" s="1"/>
  <c r="F39"/>
  <c r="E41" l="1"/>
  <c r="E43"/>
</calcChain>
</file>

<file path=xl/sharedStrings.xml><?xml version="1.0" encoding="utf-8"?>
<sst xmlns="http://schemas.openxmlformats.org/spreadsheetml/2006/main" count="57" uniqueCount="33">
  <si>
    <t>Year</t>
  </si>
  <si>
    <t>Units sold</t>
  </si>
  <si>
    <t>Revenue ($000)</t>
  </si>
  <si>
    <t>Expenses ($000)</t>
  </si>
  <si>
    <t xml:space="preserve">   Labor @ $50,000/unit</t>
  </si>
  <si>
    <t xml:space="preserve">   Parts @ $95,000/unit</t>
  </si>
  <si>
    <t>Sales/Administration</t>
  </si>
  <si>
    <t>Depreciation</t>
  </si>
  <si>
    <t xml:space="preserve">Taxes @    </t>
  </si>
  <si>
    <t>Training</t>
  </si>
  <si>
    <t xml:space="preserve">   Property</t>
  </si>
  <si>
    <t xml:space="preserve">   Plant and Equipment</t>
  </si>
  <si>
    <t>OPERATING SUMMARY</t>
  </si>
  <si>
    <t>INVESTMENT SUMMARY</t>
  </si>
  <si>
    <t xml:space="preserve">   Working Capital @ 10% of Revenue</t>
  </si>
  <si>
    <t>SALVAGE SUMMARY</t>
  </si>
  <si>
    <t xml:space="preserve">   Plant &amp; Equipment</t>
  </si>
  <si>
    <t xml:space="preserve">   Less:  Clean up costs</t>
  </si>
  <si>
    <t xml:space="preserve">   Less:  Cost Basis</t>
  </si>
  <si>
    <t xml:space="preserve">   Gross Salvage Value</t>
  </si>
  <si>
    <t xml:space="preserve">   Less:  Taxes @ 40%</t>
  </si>
  <si>
    <t xml:space="preserve">Internal Rate of Return  </t>
  </si>
  <si>
    <t xml:space="preserve">  ---&gt;</t>
  </si>
  <si>
    <t xml:space="preserve">Net Present Value ($000) @ </t>
  </si>
  <si>
    <t>Gross Profit ($000)</t>
  </si>
  <si>
    <t>EBIT ($000)</t>
  </si>
  <si>
    <t>NOPAT ($000)</t>
  </si>
  <si>
    <t>Operating Cash Flow ($000)</t>
  </si>
  <si>
    <t xml:space="preserve">   Net Salvage Value ($000)</t>
  </si>
  <si>
    <t>Incremental Cash Flow ($000)  ---&gt;</t>
  </si>
  <si>
    <t>Price per unit</t>
  </si>
  <si>
    <t xml:space="preserve">   Overhead  @ $17,000/unit</t>
  </si>
  <si>
    <t>ABC Smith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</si>
</sst>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164" fontId="1" fillId="0" borderId="0" xfId="1" applyNumberFormat="1" applyFont="1"/>
    <xf numFmtId="0" fontId="0" fillId="0" borderId="0" xfId="0" applyAlignment="1">
      <alignment horizontal="left"/>
    </xf>
    <xf numFmtId="9" fontId="1" fillId="0" borderId="1" xfId="3" applyFont="1" applyBorder="1"/>
    <xf numFmtId="0" fontId="2" fillId="0" borderId="0" xfId="0" applyFont="1"/>
    <xf numFmtId="164" fontId="2" fillId="0" borderId="0" xfId="1" applyNumberFormat="1" applyFont="1"/>
    <xf numFmtId="0" fontId="4" fillId="0" borderId="0" xfId="0" applyFont="1"/>
    <xf numFmtId="164" fontId="5" fillId="0" borderId="0" xfId="1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0" fontId="2" fillId="0" borderId="0" xfId="0" applyNumberFormat="1" applyFont="1"/>
    <xf numFmtId="10" fontId="2" fillId="0" borderId="1" xfId="0" applyNumberFormat="1" applyFont="1" applyBorder="1"/>
    <xf numFmtId="165" fontId="2" fillId="0" borderId="0" xfId="2" applyNumberFormat="1" applyFont="1"/>
    <xf numFmtId="0" fontId="6" fillId="0" borderId="0" xfId="0" applyFont="1"/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tabSelected="1" workbookViewId="0">
      <pane xSplit="1" ySplit="2" topLeftCell="B27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5"/>
  <cols>
    <col min="1" max="1" width="34" customWidth="1"/>
    <col min="2" max="2" width="9.5703125" customWidth="1"/>
    <col min="3" max="3" width="2.7109375" customWidth="1"/>
    <col min="4" max="4" width="10.7109375" customWidth="1"/>
    <col min="5" max="5" width="12.28515625" bestFit="1" customWidth="1"/>
    <col min="6" max="6" width="10.7109375" customWidth="1"/>
    <col min="7" max="26" width="11.7109375" customWidth="1"/>
    <col min="27" max="27" width="11.42578125" customWidth="1"/>
    <col min="28" max="28" width="10.7109375" customWidth="1"/>
  </cols>
  <sheetData>
    <row r="1" spans="1:26" ht="21">
      <c r="A1" s="15" t="s">
        <v>32</v>
      </c>
      <c r="B1" s="15"/>
      <c r="D1" s="16" t="s">
        <v>0</v>
      </c>
      <c r="E1" s="16" t="s">
        <v>0</v>
      </c>
      <c r="F1" s="16" t="s">
        <v>0</v>
      </c>
      <c r="G1" s="16" t="s">
        <v>0</v>
      </c>
      <c r="H1" s="16" t="s">
        <v>0</v>
      </c>
      <c r="I1" s="16" t="s">
        <v>0</v>
      </c>
      <c r="J1" s="16" t="s">
        <v>0</v>
      </c>
      <c r="K1" s="16" t="s">
        <v>0</v>
      </c>
      <c r="L1" s="16" t="s">
        <v>0</v>
      </c>
      <c r="M1" s="16" t="s">
        <v>0</v>
      </c>
      <c r="N1" s="16" t="s">
        <v>0</v>
      </c>
      <c r="O1" s="16" t="s">
        <v>0</v>
      </c>
      <c r="P1" s="16" t="s">
        <v>0</v>
      </c>
      <c r="Q1" s="16" t="s">
        <v>0</v>
      </c>
      <c r="R1" s="16" t="s">
        <v>0</v>
      </c>
      <c r="S1" s="16" t="s">
        <v>0</v>
      </c>
      <c r="T1" s="16" t="s">
        <v>0</v>
      </c>
      <c r="U1" s="16" t="s">
        <v>0</v>
      </c>
      <c r="V1" s="16" t="s">
        <v>0</v>
      </c>
      <c r="W1" s="16" t="s">
        <v>0</v>
      </c>
      <c r="X1" s="16" t="s">
        <v>0</v>
      </c>
      <c r="Y1" s="16" t="s">
        <v>0</v>
      </c>
      <c r="Z1" s="16" t="s">
        <v>0</v>
      </c>
    </row>
    <row r="2" spans="1:26">
      <c r="D2" s="17">
        <v>0</v>
      </c>
      <c r="E2" s="17">
        <v>1</v>
      </c>
      <c r="F2" s="17">
        <v>2</v>
      </c>
      <c r="G2" s="17">
        <v>3</v>
      </c>
      <c r="H2" s="17">
        <v>4</v>
      </c>
      <c r="I2" s="17">
        <v>5</v>
      </c>
      <c r="J2" s="17">
        <v>6</v>
      </c>
      <c r="K2" s="17">
        <v>7</v>
      </c>
      <c r="L2" s="17">
        <v>8</v>
      </c>
      <c r="M2" s="17">
        <v>9</v>
      </c>
      <c r="N2" s="17">
        <v>10</v>
      </c>
      <c r="O2" s="17">
        <v>11</v>
      </c>
      <c r="P2" s="17">
        <v>12</v>
      </c>
      <c r="Q2" s="17">
        <v>13</v>
      </c>
      <c r="R2" s="17">
        <v>14</v>
      </c>
      <c r="S2" s="17">
        <v>15</v>
      </c>
      <c r="T2" s="17">
        <v>16</v>
      </c>
      <c r="U2" s="17">
        <v>17</v>
      </c>
      <c r="V2" s="17">
        <v>18</v>
      </c>
      <c r="W2" s="17">
        <v>19</v>
      </c>
      <c r="X2" s="17">
        <v>20</v>
      </c>
      <c r="Y2" s="17">
        <v>21</v>
      </c>
      <c r="Z2" s="17">
        <v>22</v>
      </c>
    </row>
    <row r="3" spans="1:26">
      <c r="A3" s="8" t="s">
        <v>12</v>
      </c>
      <c r="B3" s="8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>
      <c r="A4" t="s">
        <v>30</v>
      </c>
      <c r="D4" s="3"/>
      <c r="E4" s="3"/>
      <c r="F4" s="3"/>
      <c r="G4" s="3">
        <v>200000</v>
      </c>
      <c r="H4" s="3">
        <v>200000</v>
      </c>
      <c r="I4" s="3">
        <v>200000</v>
      </c>
      <c r="J4" s="3">
        <v>200000</v>
      </c>
      <c r="K4" s="3">
        <v>200000</v>
      </c>
      <c r="L4" s="3">
        <v>200000</v>
      </c>
      <c r="M4" s="3">
        <v>200000</v>
      </c>
      <c r="N4" s="3">
        <v>200000</v>
      </c>
      <c r="O4" s="3">
        <v>200000</v>
      </c>
      <c r="P4" s="3">
        <v>200000</v>
      </c>
      <c r="Q4" s="3">
        <v>200000</v>
      </c>
      <c r="R4" s="3">
        <v>200000</v>
      </c>
      <c r="S4" s="3">
        <v>200000</v>
      </c>
      <c r="T4" s="3">
        <v>200000</v>
      </c>
      <c r="U4" s="3">
        <v>200000</v>
      </c>
      <c r="V4" s="3">
        <v>200000</v>
      </c>
      <c r="W4" s="3">
        <v>200000</v>
      </c>
      <c r="X4" s="3">
        <v>200000</v>
      </c>
      <c r="Y4" s="3">
        <v>200000</v>
      </c>
      <c r="Z4" s="3">
        <v>200000</v>
      </c>
    </row>
    <row r="5" spans="1:26">
      <c r="A5" t="s">
        <v>1</v>
      </c>
      <c r="D5" s="3"/>
      <c r="E5" s="3"/>
      <c r="F5" s="3"/>
      <c r="G5" s="3">
        <v>11000</v>
      </c>
      <c r="H5" s="3">
        <v>11000</v>
      </c>
      <c r="I5" s="3">
        <v>11000</v>
      </c>
      <c r="J5" s="3">
        <v>11000</v>
      </c>
      <c r="K5" s="3">
        <v>11000</v>
      </c>
      <c r="L5" s="3">
        <v>11000</v>
      </c>
      <c r="M5" s="3">
        <v>11000</v>
      </c>
      <c r="N5" s="3">
        <v>11000</v>
      </c>
      <c r="O5" s="3">
        <v>11000</v>
      </c>
      <c r="P5" s="3">
        <v>11000</v>
      </c>
      <c r="Q5" s="3">
        <v>11000</v>
      </c>
      <c r="R5" s="3">
        <v>11000</v>
      </c>
      <c r="S5" s="3">
        <v>11000</v>
      </c>
      <c r="T5" s="3">
        <v>11000</v>
      </c>
      <c r="U5" s="3">
        <v>11000</v>
      </c>
      <c r="V5" s="3">
        <v>11000</v>
      </c>
      <c r="W5" s="3">
        <v>11000</v>
      </c>
      <c r="X5" s="3">
        <v>11000</v>
      </c>
      <c r="Y5" s="3">
        <v>11000</v>
      </c>
      <c r="Z5" s="3">
        <v>11000</v>
      </c>
    </row>
    <row r="6" spans="1:26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>
      <c r="A7" s="6" t="s">
        <v>2</v>
      </c>
      <c r="B7" s="6"/>
      <c r="C7" s="6"/>
      <c r="D7" s="7"/>
      <c r="E7" s="7"/>
      <c r="F7" s="7"/>
      <c r="G7" s="7">
        <f>G4*G5/1000</f>
        <v>2200000</v>
      </c>
      <c r="H7" s="7">
        <f t="shared" ref="H7:Z7" si="0">H4*H5/1000</f>
        <v>2200000</v>
      </c>
      <c r="I7" s="7">
        <f t="shared" si="0"/>
        <v>2200000</v>
      </c>
      <c r="J7" s="7">
        <f t="shared" si="0"/>
        <v>2200000</v>
      </c>
      <c r="K7" s="7">
        <f t="shared" si="0"/>
        <v>2200000</v>
      </c>
      <c r="L7" s="7">
        <f t="shared" si="0"/>
        <v>2200000</v>
      </c>
      <c r="M7" s="7">
        <f t="shared" si="0"/>
        <v>2200000</v>
      </c>
      <c r="N7" s="7">
        <f t="shared" si="0"/>
        <v>2200000</v>
      </c>
      <c r="O7" s="7">
        <f t="shared" si="0"/>
        <v>2200000</v>
      </c>
      <c r="P7" s="7">
        <f t="shared" si="0"/>
        <v>2200000</v>
      </c>
      <c r="Q7" s="7">
        <f t="shared" si="0"/>
        <v>2200000</v>
      </c>
      <c r="R7" s="7">
        <f t="shared" si="0"/>
        <v>2200000</v>
      </c>
      <c r="S7" s="7">
        <f t="shared" si="0"/>
        <v>2200000</v>
      </c>
      <c r="T7" s="7">
        <f t="shared" si="0"/>
        <v>2200000</v>
      </c>
      <c r="U7" s="7">
        <f t="shared" si="0"/>
        <v>2200000</v>
      </c>
      <c r="V7" s="7">
        <f t="shared" si="0"/>
        <v>2200000</v>
      </c>
      <c r="W7" s="7">
        <f t="shared" si="0"/>
        <v>2200000</v>
      </c>
      <c r="X7" s="7">
        <f t="shared" si="0"/>
        <v>2200000</v>
      </c>
      <c r="Y7" s="7">
        <f t="shared" si="0"/>
        <v>2200000</v>
      </c>
      <c r="Z7" s="7">
        <f t="shared" si="0"/>
        <v>2200000</v>
      </c>
    </row>
    <row r="8" spans="1:26"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t="s">
        <v>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t="s">
        <v>4</v>
      </c>
      <c r="D10" s="3"/>
      <c r="E10" s="3"/>
      <c r="F10" s="3"/>
      <c r="G10" s="3">
        <f>-G5*50</f>
        <v>-550000</v>
      </c>
      <c r="H10" s="3">
        <f t="shared" ref="H10:Z10" si="1">-H5*50</f>
        <v>-550000</v>
      </c>
      <c r="I10" s="3">
        <f t="shared" si="1"/>
        <v>-550000</v>
      </c>
      <c r="J10" s="3">
        <f t="shared" si="1"/>
        <v>-550000</v>
      </c>
      <c r="K10" s="3">
        <f t="shared" si="1"/>
        <v>-550000</v>
      </c>
      <c r="L10" s="3">
        <f t="shared" si="1"/>
        <v>-550000</v>
      </c>
      <c r="M10" s="3">
        <f t="shared" si="1"/>
        <v>-550000</v>
      </c>
      <c r="N10" s="3">
        <f t="shared" si="1"/>
        <v>-550000</v>
      </c>
      <c r="O10" s="3">
        <f t="shared" si="1"/>
        <v>-550000</v>
      </c>
      <c r="P10" s="3">
        <f t="shared" si="1"/>
        <v>-550000</v>
      </c>
      <c r="Q10" s="3">
        <f t="shared" si="1"/>
        <v>-550000</v>
      </c>
      <c r="R10" s="3">
        <f t="shared" si="1"/>
        <v>-550000</v>
      </c>
      <c r="S10" s="3">
        <f t="shared" si="1"/>
        <v>-550000</v>
      </c>
      <c r="T10" s="3">
        <f t="shared" si="1"/>
        <v>-550000</v>
      </c>
      <c r="U10" s="3">
        <f t="shared" si="1"/>
        <v>-550000</v>
      </c>
      <c r="V10" s="3">
        <f t="shared" si="1"/>
        <v>-550000</v>
      </c>
      <c r="W10" s="3">
        <f t="shared" si="1"/>
        <v>-550000</v>
      </c>
      <c r="X10" s="3">
        <f t="shared" si="1"/>
        <v>-550000</v>
      </c>
      <c r="Y10" s="3">
        <f t="shared" si="1"/>
        <v>-550000</v>
      </c>
      <c r="Z10" s="3">
        <f t="shared" si="1"/>
        <v>-550000</v>
      </c>
    </row>
    <row r="11" spans="1:26">
      <c r="A11" t="s">
        <v>5</v>
      </c>
      <c r="D11" s="3"/>
      <c r="E11" s="3"/>
      <c r="F11" s="3"/>
      <c r="G11" s="3">
        <f>-G5*95</f>
        <v>-1045000</v>
      </c>
      <c r="H11" s="3">
        <f t="shared" ref="H11:Z11" si="2">-H5*95</f>
        <v>-1045000</v>
      </c>
      <c r="I11" s="3">
        <f t="shared" si="2"/>
        <v>-1045000</v>
      </c>
      <c r="J11" s="3">
        <f t="shared" si="2"/>
        <v>-1045000</v>
      </c>
      <c r="K11" s="3">
        <f t="shared" si="2"/>
        <v>-1045000</v>
      </c>
      <c r="L11" s="3">
        <f t="shared" si="2"/>
        <v>-1045000</v>
      </c>
      <c r="M11" s="3">
        <f t="shared" si="2"/>
        <v>-1045000</v>
      </c>
      <c r="N11" s="3">
        <f t="shared" si="2"/>
        <v>-1045000</v>
      </c>
      <c r="O11" s="3">
        <f t="shared" si="2"/>
        <v>-1045000</v>
      </c>
      <c r="P11" s="3">
        <f t="shared" si="2"/>
        <v>-1045000</v>
      </c>
      <c r="Q11" s="3">
        <f t="shared" si="2"/>
        <v>-1045000</v>
      </c>
      <c r="R11" s="3">
        <f t="shared" si="2"/>
        <v>-1045000</v>
      </c>
      <c r="S11" s="3">
        <f t="shared" si="2"/>
        <v>-1045000</v>
      </c>
      <c r="T11" s="3">
        <f t="shared" si="2"/>
        <v>-1045000</v>
      </c>
      <c r="U11" s="3">
        <f t="shared" si="2"/>
        <v>-1045000</v>
      </c>
      <c r="V11" s="3">
        <f t="shared" si="2"/>
        <v>-1045000</v>
      </c>
      <c r="W11" s="3">
        <f t="shared" si="2"/>
        <v>-1045000</v>
      </c>
      <c r="X11" s="3">
        <f t="shared" si="2"/>
        <v>-1045000</v>
      </c>
      <c r="Y11" s="3">
        <f t="shared" si="2"/>
        <v>-1045000</v>
      </c>
      <c r="Z11" s="3">
        <f t="shared" si="2"/>
        <v>-1045000</v>
      </c>
    </row>
    <row r="12" spans="1:26">
      <c r="A12" s="2" t="s">
        <v>31</v>
      </c>
      <c r="B12" s="2"/>
      <c r="C12" s="2"/>
      <c r="D12" s="3"/>
      <c r="E12" s="3"/>
      <c r="F12" s="3"/>
      <c r="G12" s="3">
        <f>-G5*17</f>
        <v>-187000</v>
      </c>
      <c r="H12" s="3">
        <f t="shared" ref="H12:Z12" si="3">-H5*17</f>
        <v>-187000</v>
      </c>
      <c r="I12" s="3">
        <f t="shared" si="3"/>
        <v>-187000</v>
      </c>
      <c r="J12" s="3">
        <f t="shared" si="3"/>
        <v>-187000</v>
      </c>
      <c r="K12" s="3">
        <f t="shared" si="3"/>
        <v>-187000</v>
      </c>
      <c r="L12" s="3">
        <f t="shared" si="3"/>
        <v>-187000</v>
      </c>
      <c r="M12" s="3">
        <f t="shared" si="3"/>
        <v>-187000</v>
      </c>
      <c r="N12" s="3">
        <f t="shared" si="3"/>
        <v>-187000</v>
      </c>
      <c r="O12" s="3">
        <f t="shared" si="3"/>
        <v>-187000</v>
      </c>
      <c r="P12" s="3">
        <f t="shared" si="3"/>
        <v>-187000</v>
      </c>
      <c r="Q12" s="3">
        <f t="shared" si="3"/>
        <v>-187000</v>
      </c>
      <c r="R12" s="3">
        <f t="shared" si="3"/>
        <v>-187000</v>
      </c>
      <c r="S12" s="3">
        <f t="shared" si="3"/>
        <v>-187000</v>
      </c>
      <c r="T12" s="3">
        <f t="shared" si="3"/>
        <v>-187000</v>
      </c>
      <c r="U12" s="3">
        <f t="shared" si="3"/>
        <v>-187000</v>
      </c>
      <c r="V12" s="3">
        <f t="shared" si="3"/>
        <v>-187000</v>
      </c>
      <c r="W12" s="3">
        <f t="shared" si="3"/>
        <v>-187000</v>
      </c>
      <c r="X12" s="3">
        <f t="shared" si="3"/>
        <v>-187000</v>
      </c>
      <c r="Y12" s="3">
        <f t="shared" si="3"/>
        <v>-187000</v>
      </c>
      <c r="Z12" s="3">
        <f t="shared" si="3"/>
        <v>-187000</v>
      </c>
    </row>
    <row r="13" spans="1:26">
      <c r="A13" s="6" t="s">
        <v>24</v>
      </c>
      <c r="B13" s="6"/>
      <c r="C13" s="6"/>
      <c r="D13" s="7"/>
      <c r="E13" s="7"/>
      <c r="F13" s="7"/>
      <c r="G13" s="7">
        <f>G7+SUM(G9:G12)</f>
        <v>418000</v>
      </c>
      <c r="H13" s="7">
        <f t="shared" ref="H13:Z13" si="4">H7+SUM(H9:H12)</f>
        <v>418000</v>
      </c>
      <c r="I13" s="7">
        <f t="shared" si="4"/>
        <v>418000</v>
      </c>
      <c r="J13" s="7">
        <f t="shared" si="4"/>
        <v>418000</v>
      </c>
      <c r="K13" s="7">
        <f t="shared" si="4"/>
        <v>418000</v>
      </c>
      <c r="L13" s="7">
        <f t="shared" si="4"/>
        <v>418000</v>
      </c>
      <c r="M13" s="7">
        <f t="shared" si="4"/>
        <v>418000</v>
      </c>
      <c r="N13" s="7">
        <f t="shared" si="4"/>
        <v>418000</v>
      </c>
      <c r="O13" s="7">
        <f t="shared" si="4"/>
        <v>418000</v>
      </c>
      <c r="P13" s="7">
        <f t="shared" si="4"/>
        <v>418000</v>
      </c>
      <c r="Q13" s="7">
        <f t="shared" si="4"/>
        <v>418000</v>
      </c>
      <c r="R13" s="7">
        <f t="shared" si="4"/>
        <v>418000</v>
      </c>
      <c r="S13" s="7">
        <f t="shared" si="4"/>
        <v>418000</v>
      </c>
      <c r="T13" s="7">
        <f t="shared" si="4"/>
        <v>418000</v>
      </c>
      <c r="U13" s="7">
        <f t="shared" si="4"/>
        <v>418000</v>
      </c>
      <c r="V13" s="7">
        <f t="shared" si="4"/>
        <v>418000</v>
      </c>
      <c r="W13" s="7">
        <f t="shared" si="4"/>
        <v>418000</v>
      </c>
      <c r="X13" s="7">
        <f t="shared" si="4"/>
        <v>418000</v>
      </c>
      <c r="Y13" s="7">
        <f t="shared" si="4"/>
        <v>418000</v>
      </c>
      <c r="Z13" s="7">
        <f t="shared" si="4"/>
        <v>418000</v>
      </c>
    </row>
    <row r="14" spans="1:26">
      <c r="A14" s="6"/>
      <c r="B14" s="6"/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>
      <c r="A15" t="s">
        <v>9</v>
      </c>
      <c r="D15" s="3"/>
      <c r="F15" s="3">
        <v>-100000</v>
      </c>
      <c r="G15" s="3">
        <v>-100000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t="s">
        <v>6</v>
      </c>
      <c r="D16" s="3"/>
      <c r="E16" s="3"/>
      <c r="F16" s="3"/>
      <c r="G16" s="3">
        <v>-250000</v>
      </c>
      <c r="H16" s="3">
        <v>-250000</v>
      </c>
      <c r="I16" s="3">
        <v>-250000</v>
      </c>
      <c r="J16" s="3">
        <v>-250000</v>
      </c>
      <c r="K16" s="3">
        <v>-250000</v>
      </c>
      <c r="L16" s="3">
        <v>-250000</v>
      </c>
      <c r="M16" s="3">
        <v>-250000</v>
      </c>
      <c r="N16" s="3">
        <v>-250000</v>
      </c>
      <c r="O16" s="3">
        <v>-250000</v>
      </c>
      <c r="P16" s="3">
        <v>-250000</v>
      </c>
      <c r="Q16" s="3">
        <v>-250000</v>
      </c>
      <c r="R16" s="3">
        <v>-250000</v>
      </c>
      <c r="S16" s="3">
        <v>-250000</v>
      </c>
      <c r="T16" s="3">
        <v>-250000</v>
      </c>
      <c r="U16" s="3">
        <v>-250000</v>
      </c>
      <c r="V16" s="3">
        <v>-250000</v>
      </c>
      <c r="W16" s="3">
        <v>-250000</v>
      </c>
      <c r="X16" s="3">
        <v>-250000</v>
      </c>
      <c r="Y16" s="3">
        <v>-250000</v>
      </c>
      <c r="Z16" s="3">
        <v>-250000</v>
      </c>
    </row>
    <row r="17" spans="1:27" ht="17.25">
      <c r="A17" s="2" t="s">
        <v>7</v>
      </c>
      <c r="B17" s="2"/>
      <c r="C17" s="2"/>
      <c r="D17" s="3"/>
      <c r="E17" s="3"/>
      <c r="F17" s="3"/>
      <c r="G17" s="9">
        <f>($D$27+$E$27+$F$27)/20</f>
        <v>-50000</v>
      </c>
      <c r="H17" s="9">
        <f t="shared" ref="H17:Z17" si="5">($D$27+$E$27+$F$27)/20</f>
        <v>-50000</v>
      </c>
      <c r="I17" s="9">
        <f t="shared" si="5"/>
        <v>-50000</v>
      </c>
      <c r="J17" s="9">
        <f t="shared" si="5"/>
        <v>-50000</v>
      </c>
      <c r="K17" s="9">
        <f t="shared" si="5"/>
        <v>-50000</v>
      </c>
      <c r="L17" s="9">
        <f t="shared" si="5"/>
        <v>-50000</v>
      </c>
      <c r="M17" s="9">
        <f t="shared" si="5"/>
        <v>-50000</v>
      </c>
      <c r="N17" s="9">
        <f t="shared" si="5"/>
        <v>-50000</v>
      </c>
      <c r="O17" s="9">
        <f t="shared" si="5"/>
        <v>-50000</v>
      </c>
      <c r="P17" s="9">
        <f t="shared" si="5"/>
        <v>-50000</v>
      </c>
      <c r="Q17" s="9">
        <f t="shared" si="5"/>
        <v>-50000</v>
      </c>
      <c r="R17" s="9">
        <f t="shared" si="5"/>
        <v>-50000</v>
      </c>
      <c r="S17" s="9">
        <f t="shared" si="5"/>
        <v>-50000</v>
      </c>
      <c r="T17" s="9">
        <f t="shared" si="5"/>
        <v>-50000</v>
      </c>
      <c r="U17" s="9">
        <f t="shared" si="5"/>
        <v>-50000</v>
      </c>
      <c r="V17" s="9">
        <f t="shared" si="5"/>
        <v>-50000</v>
      </c>
      <c r="W17" s="9">
        <f t="shared" si="5"/>
        <v>-50000</v>
      </c>
      <c r="X17" s="9">
        <f t="shared" si="5"/>
        <v>-50000</v>
      </c>
      <c r="Y17" s="9">
        <f t="shared" si="5"/>
        <v>-50000</v>
      </c>
      <c r="Z17" s="9">
        <f t="shared" si="5"/>
        <v>-50000</v>
      </c>
      <c r="AA17" s="18">
        <f>SUM(G17:Z17)</f>
        <v>-1000000</v>
      </c>
    </row>
    <row r="18" spans="1:27">
      <c r="A18" s="6" t="s">
        <v>25</v>
      </c>
      <c r="B18" s="6"/>
      <c r="C18" s="6"/>
      <c r="D18" s="7"/>
      <c r="E18" s="7"/>
      <c r="F18" s="7"/>
      <c r="G18" s="7">
        <f t="shared" ref="G18:Z18" si="6">G13+SUM(G15:G17)</f>
        <v>18000</v>
      </c>
      <c r="H18" s="7">
        <f t="shared" si="6"/>
        <v>118000</v>
      </c>
      <c r="I18" s="7">
        <f t="shared" si="6"/>
        <v>118000</v>
      </c>
      <c r="J18" s="7">
        <f t="shared" si="6"/>
        <v>118000</v>
      </c>
      <c r="K18" s="7">
        <f t="shared" si="6"/>
        <v>118000</v>
      </c>
      <c r="L18" s="7">
        <f t="shared" si="6"/>
        <v>118000</v>
      </c>
      <c r="M18" s="7">
        <f t="shared" si="6"/>
        <v>118000</v>
      </c>
      <c r="N18" s="7">
        <f t="shared" si="6"/>
        <v>118000</v>
      </c>
      <c r="O18" s="7">
        <f t="shared" si="6"/>
        <v>118000</v>
      </c>
      <c r="P18" s="7">
        <f t="shared" si="6"/>
        <v>118000</v>
      </c>
      <c r="Q18" s="7">
        <f t="shared" si="6"/>
        <v>118000</v>
      </c>
      <c r="R18" s="7">
        <f t="shared" si="6"/>
        <v>118000</v>
      </c>
      <c r="S18" s="7">
        <f t="shared" si="6"/>
        <v>118000</v>
      </c>
      <c r="T18" s="7">
        <f t="shared" si="6"/>
        <v>118000</v>
      </c>
      <c r="U18" s="7">
        <f t="shared" si="6"/>
        <v>118000</v>
      </c>
      <c r="V18" s="7">
        <f t="shared" si="6"/>
        <v>118000</v>
      </c>
      <c r="W18" s="7">
        <f t="shared" si="6"/>
        <v>118000</v>
      </c>
      <c r="X18" s="7">
        <f t="shared" si="6"/>
        <v>118000</v>
      </c>
      <c r="Y18" s="7">
        <f t="shared" si="6"/>
        <v>118000</v>
      </c>
      <c r="Z18" s="7">
        <f t="shared" si="6"/>
        <v>118000</v>
      </c>
    </row>
    <row r="19" spans="1:27" ht="15.75" thickBot="1"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5.75" thickBot="1">
      <c r="A20" s="4" t="s">
        <v>8</v>
      </c>
      <c r="B20" s="5">
        <v>0.25</v>
      </c>
      <c r="D20" s="3"/>
      <c r="E20" s="3"/>
      <c r="F20" s="3"/>
      <c r="G20" s="3">
        <f>-G18*$B$20</f>
        <v>-4500</v>
      </c>
      <c r="H20" s="3">
        <f t="shared" ref="H20:Z20" si="7">-H18*$B$20</f>
        <v>-29500</v>
      </c>
      <c r="I20" s="3">
        <f t="shared" si="7"/>
        <v>-29500</v>
      </c>
      <c r="J20" s="3">
        <f t="shared" si="7"/>
        <v>-29500</v>
      </c>
      <c r="K20" s="3">
        <f t="shared" si="7"/>
        <v>-29500</v>
      </c>
      <c r="L20" s="3">
        <f t="shared" si="7"/>
        <v>-29500</v>
      </c>
      <c r="M20" s="3">
        <f t="shared" si="7"/>
        <v>-29500</v>
      </c>
      <c r="N20" s="3">
        <f t="shared" si="7"/>
        <v>-29500</v>
      </c>
      <c r="O20" s="3">
        <f t="shared" si="7"/>
        <v>-29500</v>
      </c>
      <c r="P20" s="3">
        <f t="shared" si="7"/>
        <v>-29500</v>
      </c>
      <c r="Q20" s="3">
        <f t="shared" si="7"/>
        <v>-29500</v>
      </c>
      <c r="R20" s="3">
        <f t="shared" si="7"/>
        <v>-29500</v>
      </c>
      <c r="S20" s="3">
        <f t="shared" si="7"/>
        <v>-29500</v>
      </c>
      <c r="T20" s="3">
        <f t="shared" si="7"/>
        <v>-29500</v>
      </c>
      <c r="U20" s="3">
        <f t="shared" si="7"/>
        <v>-29500</v>
      </c>
      <c r="V20" s="3">
        <f t="shared" si="7"/>
        <v>-29500</v>
      </c>
      <c r="W20" s="3">
        <f t="shared" si="7"/>
        <v>-29500</v>
      </c>
      <c r="X20" s="3">
        <f t="shared" si="7"/>
        <v>-29500</v>
      </c>
      <c r="Y20" s="3">
        <f t="shared" si="7"/>
        <v>-29500</v>
      </c>
      <c r="Z20" s="3">
        <f t="shared" si="7"/>
        <v>-29500</v>
      </c>
    </row>
    <row r="21" spans="1:27">
      <c r="A21" s="6" t="s">
        <v>26</v>
      </c>
      <c r="B21" s="6"/>
      <c r="D21" s="3"/>
      <c r="E21" s="3"/>
      <c r="F21" s="3"/>
      <c r="G21" s="7">
        <f>G18+G20</f>
        <v>13500</v>
      </c>
      <c r="H21" s="7">
        <f t="shared" ref="H21:Z21" si="8">H18+H20</f>
        <v>88500</v>
      </c>
      <c r="I21" s="7">
        <f t="shared" si="8"/>
        <v>88500</v>
      </c>
      <c r="J21" s="7">
        <f t="shared" si="8"/>
        <v>88500</v>
      </c>
      <c r="K21" s="7">
        <f t="shared" si="8"/>
        <v>88500</v>
      </c>
      <c r="L21" s="7">
        <f t="shared" si="8"/>
        <v>88500</v>
      </c>
      <c r="M21" s="7">
        <f t="shared" si="8"/>
        <v>88500</v>
      </c>
      <c r="N21" s="7">
        <f t="shared" si="8"/>
        <v>88500</v>
      </c>
      <c r="O21" s="7">
        <f t="shared" si="8"/>
        <v>88500</v>
      </c>
      <c r="P21" s="7">
        <f t="shared" si="8"/>
        <v>88500</v>
      </c>
      <c r="Q21" s="7">
        <f t="shared" si="8"/>
        <v>88500</v>
      </c>
      <c r="R21" s="7">
        <f t="shared" si="8"/>
        <v>88500</v>
      </c>
      <c r="S21" s="7">
        <f t="shared" si="8"/>
        <v>88500</v>
      </c>
      <c r="T21" s="7">
        <f t="shared" si="8"/>
        <v>88500</v>
      </c>
      <c r="U21" s="7">
        <f t="shared" si="8"/>
        <v>88500</v>
      </c>
      <c r="V21" s="7">
        <f t="shared" si="8"/>
        <v>88500</v>
      </c>
      <c r="W21" s="7">
        <f t="shared" si="8"/>
        <v>88500</v>
      </c>
      <c r="X21" s="7">
        <f t="shared" si="8"/>
        <v>88500</v>
      </c>
      <c r="Y21" s="7">
        <f t="shared" si="8"/>
        <v>88500</v>
      </c>
      <c r="Z21" s="7">
        <f t="shared" si="8"/>
        <v>88500</v>
      </c>
    </row>
    <row r="22" spans="1:27"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>
      <c r="A23" s="6" t="s">
        <v>27</v>
      </c>
      <c r="B23" s="6"/>
      <c r="D23" s="7"/>
      <c r="E23" s="7"/>
      <c r="F23" s="7">
        <f>F15</f>
        <v>-100000</v>
      </c>
      <c r="G23" s="7">
        <f>G21-G17</f>
        <v>63500</v>
      </c>
      <c r="H23" s="7">
        <f t="shared" ref="H23:Z23" si="9">H21-H17</f>
        <v>138500</v>
      </c>
      <c r="I23" s="7">
        <f t="shared" si="9"/>
        <v>138500</v>
      </c>
      <c r="J23" s="7">
        <f t="shared" si="9"/>
        <v>138500</v>
      </c>
      <c r="K23" s="7">
        <f t="shared" si="9"/>
        <v>138500</v>
      </c>
      <c r="L23" s="7">
        <f t="shared" si="9"/>
        <v>138500</v>
      </c>
      <c r="M23" s="7">
        <f t="shared" si="9"/>
        <v>138500</v>
      </c>
      <c r="N23" s="7">
        <f t="shared" si="9"/>
        <v>138500</v>
      </c>
      <c r="O23" s="7">
        <f t="shared" si="9"/>
        <v>138500</v>
      </c>
      <c r="P23" s="7">
        <f t="shared" si="9"/>
        <v>138500</v>
      </c>
      <c r="Q23" s="7">
        <f t="shared" si="9"/>
        <v>138500</v>
      </c>
      <c r="R23" s="7">
        <f t="shared" si="9"/>
        <v>138500</v>
      </c>
      <c r="S23" s="7">
        <f t="shared" si="9"/>
        <v>138500</v>
      </c>
      <c r="T23" s="7">
        <f t="shared" si="9"/>
        <v>138500</v>
      </c>
      <c r="U23" s="7">
        <f t="shared" si="9"/>
        <v>138500</v>
      </c>
      <c r="V23" s="7">
        <f t="shared" si="9"/>
        <v>138500</v>
      </c>
      <c r="W23" s="7">
        <f t="shared" si="9"/>
        <v>138500</v>
      </c>
      <c r="X23" s="7">
        <f t="shared" si="9"/>
        <v>138500</v>
      </c>
      <c r="Y23" s="7">
        <f t="shared" si="9"/>
        <v>138500</v>
      </c>
      <c r="Z23" s="7">
        <f t="shared" si="9"/>
        <v>138500</v>
      </c>
    </row>
    <row r="24" spans="1:27"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>
      <c r="A25" s="8" t="s">
        <v>13</v>
      </c>
      <c r="B25" s="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>
      <c r="A26" t="s">
        <v>10</v>
      </c>
      <c r="D26" s="3">
        <v>-6000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>
      <c r="A27" t="s">
        <v>11</v>
      </c>
      <c r="D27" s="3">
        <v>-400000</v>
      </c>
      <c r="E27" s="3">
        <v>-500000</v>
      </c>
      <c r="F27" s="3">
        <v>-100000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18">
        <f>SUM(D27:Z27)</f>
        <v>-1000000</v>
      </c>
    </row>
    <row r="28" spans="1:27">
      <c r="A28" t="s">
        <v>14</v>
      </c>
      <c r="D28" s="3"/>
      <c r="E28" s="3"/>
      <c r="F28" s="3">
        <f>-G7*0.1</f>
        <v>-220000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>-F28</f>
        <v>220000</v>
      </c>
    </row>
    <row r="29" spans="1:27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7">
      <c r="A30" s="8" t="s">
        <v>15</v>
      </c>
      <c r="B30" s="8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7">
      <c r="A31" t="s">
        <v>10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v>6000</v>
      </c>
    </row>
    <row r="32" spans="1:27">
      <c r="A32" t="s">
        <v>18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v>-3000</v>
      </c>
    </row>
    <row r="33" spans="1:26">
      <c r="A33" t="s">
        <v>17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v>-300</v>
      </c>
    </row>
    <row r="34" spans="1:26" ht="17.25">
      <c r="A34" s="2" t="s">
        <v>16</v>
      </c>
      <c r="B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9">
        <v>15000</v>
      </c>
    </row>
    <row r="35" spans="1:26">
      <c r="A35" t="s">
        <v>19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>SUM(Z31:Z34)</f>
        <v>17700</v>
      </c>
    </row>
    <row r="36" spans="1:26" ht="17.25">
      <c r="A36" s="2" t="s">
        <v>20</v>
      </c>
      <c r="B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9">
        <f>-Z35*B20</f>
        <v>-4425</v>
      </c>
    </row>
    <row r="37" spans="1:26">
      <c r="A37" s="6" t="s">
        <v>28</v>
      </c>
      <c r="B37" s="6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7">
        <f>Z35+Z36</f>
        <v>13275</v>
      </c>
    </row>
    <row r="38" spans="1:26"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>
      <c r="A39" s="10" t="s">
        <v>29</v>
      </c>
      <c r="B39" s="10"/>
      <c r="D39" s="7">
        <f>SUM(D23:D29)+D37</f>
        <v>-406000</v>
      </c>
      <c r="E39" s="7">
        <f t="shared" ref="E39:Z39" si="10">SUM(E23:E29)+E37</f>
        <v>-500000</v>
      </c>
      <c r="F39" s="7">
        <f t="shared" si="10"/>
        <v>-420000</v>
      </c>
      <c r="G39" s="7">
        <f t="shared" si="10"/>
        <v>63500</v>
      </c>
      <c r="H39" s="7">
        <f t="shared" si="10"/>
        <v>138500</v>
      </c>
      <c r="I39" s="7">
        <f t="shared" si="10"/>
        <v>138500</v>
      </c>
      <c r="J39" s="7">
        <f t="shared" si="10"/>
        <v>138500</v>
      </c>
      <c r="K39" s="7">
        <f t="shared" si="10"/>
        <v>138500</v>
      </c>
      <c r="L39" s="7">
        <f t="shared" si="10"/>
        <v>138500</v>
      </c>
      <c r="M39" s="7">
        <f t="shared" si="10"/>
        <v>138500</v>
      </c>
      <c r="N39" s="7">
        <f t="shared" si="10"/>
        <v>138500</v>
      </c>
      <c r="O39" s="7">
        <f t="shared" si="10"/>
        <v>138500</v>
      </c>
      <c r="P39" s="7">
        <f t="shared" si="10"/>
        <v>138500</v>
      </c>
      <c r="Q39" s="7">
        <f t="shared" si="10"/>
        <v>138500</v>
      </c>
      <c r="R39" s="7">
        <f t="shared" si="10"/>
        <v>138500</v>
      </c>
      <c r="S39" s="7">
        <f t="shared" si="10"/>
        <v>138500</v>
      </c>
      <c r="T39" s="7">
        <f t="shared" si="10"/>
        <v>138500</v>
      </c>
      <c r="U39" s="7">
        <f t="shared" si="10"/>
        <v>138500</v>
      </c>
      <c r="V39" s="7">
        <f t="shared" si="10"/>
        <v>138500</v>
      </c>
      <c r="W39" s="7">
        <f t="shared" si="10"/>
        <v>138500</v>
      </c>
      <c r="X39" s="7">
        <f t="shared" si="10"/>
        <v>138500</v>
      </c>
      <c r="Y39" s="7">
        <f t="shared" si="10"/>
        <v>138500</v>
      </c>
      <c r="Z39" s="7">
        <f t="shared" si="10"/>
        <v>371775</v>
      </c>
    </row>
    <row r="40" spans="1:26" ht="15.75" thickBot="1"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thickBot="1">
      <c r="A41" s="10" t="s">
        <v>23</v>
      </c>
      <c r="B41" s="13">
        <v>0.1</v>
      </c>
      <c r="D41" s="11" t="s">
        <v>22</v>
      </c>
      <c r="E41" s="14">
        <f>D39+NPV(B41,E39:Z39)</f>
        <v>-260858.1823701867</v>
      </c>
    </row>
    <row r="42" spans="1:26">
      <c r="D42" s="1"/>
    </row>
    <row r="43" spans="1:26">
      <c r="A43" s="10" t="s">
        <v>21</v>
      </c>
      <c r="B43" s="10"/>
      <c r="D43" s="11" t="s">
        <v>22</v>
      </c>
      <c r="E43" s="12">
        <f>IRR(D39:Z39)</f>
        <v>7.2763522682025794E-2</v>
      </c>
    </row>
  </sheetData>
  <printOptions horizontalCentered="1" gridLines="1"/>
  <pageMargins left="0.45" right="0.45" top="0.75" bottom="0.5" header="0.3" footer="0.2"/>
  <pageSetup scale="76" fitToWidth="2" orientation="landscape" horizontalDpi="300" verticalDpi="300" r:id="rId1"/>
  <headerFooter>
    <oddHeader>&amp;C&amp;"-,Bold"&amp;20La Verne Project Evaluation</oddHeader>
    <oddFooter>&amp;LGJS File:  &amp;F&amp;RCreated:  4/19/2010
Revised: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Calcs-Marcus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Vic Dell</cp:lastModifiedBy>
  <cp:lastPrinted>2014-02-18T22:42:39Z</cp:lastPrinted>
  <dcterms:created xsi:type="dcterms:W3CDTF">2010-04-19T23:01:24Z</dcterms:created>
  <dcterms:modified xsi:type="dcterms:W3CDTF">2014-02-21T17:15:30Z</dcterms:modified>
</cp:coreProperties>
</file>