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<sst xmlns="http://schemas.openxmlformats.org/spreadsheetml/2006/main" count="49" uniqueCount="39">
  <si>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Control Group</t>
  </si>
  <si>
    <t>Total Revenue</t>
  </si>
  <si>
    <t>Calculating Incremental Revenue</t>
  </si>
  <si>
    <t>Mailed</t>
  </si>
  <si>
    <t>Control</t>
  </si>
  <si>
    <t>Spend per Customer</t>
  </si>
  <si>
    <t>Customers</t>
  </si>
  <si>
    <t>Revenue</t>
  </si>
  <si>
    <t>Incremental</t>
  </si>
  <si>
    <t>Total Cost of DM</t>
  </si>
  <si>
    <t>ROI =</t>
  </si>
  <si>
    <t>Revenue per mailed Customer</t>
  </si>
  <si>
    <t>This represents an increase of:</t>
  </si>
  <si>
    <t>Averaged mailed customer increased their spend by:</t>
  </si>
  <si>
    <t xml:space="preserve">The net result is </t>
  </si>
  <si>
    <t>of additional revenue</t>
  </si>
  <si>
    <t>Total Spend in £ (includes roulette and slots spend)</t>
  </si>
  <si>
    <t>Slots Voucher Redemptions</t>
  </si>
  <si>
    <t>Cost of Vouchers Sent Out</t>
  </si>
  <si>
    <t>Profit</t>
  </si>
  <si>
    <t>Revenue per customer</t>
  </si>
  <si>
    <t>Profit per Customer</t>
  </si>
  <si>
    <t>Contacted</t>
  </si>
  <si>
    <t>Active Members</t>
  </si>
  <si>
    <t>New Members</t>
  </si>
  <si>
    <t>Not Contacted (Control Group)</t>
  </si>
  <si>
    <t>Grand Total</t>
  </si>
  <si>
    <t>Total No.of Visits</t>
  </si>
  <si>
    <t>No. of Unique Visitors</t>
  </si>
  <si>
    <t>No. who played Slots</t>
  </si>
  <si>
    <t>Number who visited</t>
  </si>
  <si>
    <t>Gross Margin (@78.45%)</t>
  </si>
  <si>
    <t>-</t>
  </si>
  <si>
    <t>Direct Mail Campaign</t>
  </si>
  <si>
    <t>CRM Direct Mail Campaign Results</t>
  </si>
  <si>
    <r>
      <rPr>
        <b/>
        <sz val="8"/>
        <color indexed="8"/>
        <rFont val="Calibri"/>
        <family val="2"/>
      </rPr>
      <t>Objective of campaign:</t>
    </r>
    <r>
      <rPr>
        <sz val="8"/>
        <rFont val="Arial"/>
        <family val="2"/>
      </rPr>
      <t xml:space="preserve">
Increase visit frequency
Cross sell into Slots play
Increase spend per visit</t>
    </r>
  </si>
  <si>
    <r>
      <rPr>
        <b/>
        <sz val="8"/>
        <color indexed="8"/>
        <rFont val="Calibri"/>
        <family val="2"/>
      </rPr>
      <t>Targeting:</t>
    </r>
    <r>
      <rPr>
        <sz val="8"/>
        <rFont val="Arial"/>
        <family val="2"/>
      </rPr>
      <t xml:space="preserve">
New members and active members who play Roulette</t>
    </r>
  </si>
  <si>
    <r>
      <rPr>
        <b/>
        <sz val="8"/>
        <color indexed="8"/>
        <rFont val="Calibri"/>
        <family val="2"/>
      </rPr>
      <t>Vouchers:</t>
    </r>
    <r>
      <rPr>
        <sz val="8"/>
        <rFont val="Arial"/>
        <family val="2"/>
      </rPr>
      <t xml:space="preserve">
Slots voucher cost £10 per voucher. 
Voucher sent out to 'Contacted' group only.</t>
    </r>
  </si>
  <si>
    <t>Spend per customer who visited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</si>
</sst>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&quot;$&quot;* #,##0.000_);_(&quot;$&quot;* \(#,##0.000\);_(&quot;$&quot;* &quot;-&quot;??_);_(@_)"/>
    <numFmt numFmtId="176" formatCode="_(&quot;$&quot;* #,##0.0000_);_(&quot;$&quot;* \(#,##0.0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&quot;£&quot;#,##0"/>
    <numFmt numFmtId="180" formatCode="&quot;£&quot;#,##0.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&quot;£&quot;#,##0.000"/>
    <numFmt numFmtId="188" formatCode="&quot;£&quot;#,##0.0"/>
    <numFmt numFmtId="189" formatCode="&quot;£&quot;#,##0.0000"/>
  </numFmts>
  <fonts count="4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178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 quotePrefix="1">
      <alignment/>
    </xf>
    <xf numFmtId="0" fontId="0" fillId="33" borderId="0" xfId="0" applyFill="1" applyBorder="1" applyAlignment="1">
      <alignment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/>
    </xf>
    <xf numFmtId="173" fontId="0" fillId="33" borderId="10" xfId="0" applyNumberFormat="1" applyFill="1" applyBorder="1" applyAlignment="1">
      <alignment/>
    </xf>
    <xf numFmtId="0" fontId="1" fillId="33" borderId="10" xfId="0" applyFont="1" applyFill="1" applyBorder="1" applyAlignment="1">
      <alignment/>
    </xf>
    <xf numFmtId="9" fontId="1" fillId="33" borderId="10" xfId="60" applyFont="1" applyFill="1" applyBorder="1" applyAlignment="1">
      <alignment/>
    </xf>
    <xf numFmtId="0" fontId="0" fillId="34" borderId="10" xfId="0" applyFill="1" applyBorder="1" applyAlignment="1">
      <alignment/>
    </xf>
    <xf numFmtId="173" fontId="0" fillId="34" borderId="10" xfId="42" applyNumberFormat="1" applyFont="1" applyFill="1" applyBorder="1" applyAlignment="1">
      <alignment/>
    </xf>
    <xf numFmtId="0" fontId="44" fillId="35" borderId="11" xfId="57" applyFont="1" applyFill="1" applyBorder="1">
      <alignment/>
      <protection/>
    </xf>
    <xf numFmtId="0" fontId="44" fillId="35" borderId="11" xfId="57" applyFont="1" applyFill="1" applyBorder="1" applyAlignment="1">
      <alignment wrapText="1"/>
      <protection/>
    </xf>
    <xf numFmtId="0" fontId="44" fillId="35" borderId="0" xfId="57" applyFont="1" applyFill="1" applyBorder="1">
      <alignment/>
      <protection/>
    </xf>
    <xf numFmtId="0" fontId="44" fillId="0" borderId="11" xfId="57" applyFont="1" applyBorder="1" applyAlignment="1">
      <alignment horizontal="left"/>
      <protection/>
    </xf>
    <xf numFmtId="0" fontId="44" fillId="0" borderId="11" xfId="57" applyNumberFormat="1" applyFont="1" applyBorder="1">
      <alignment/>
      <protection/>
    </xf>
    <xf numFmtId="179" fontId="44" fillId="0" borderId="11" xfId="57" applyNumberFormat="1" applyFont="1" applyBorder="1">
      <alignment/>
      <protection/>
    </xf>
    <xf numFmtId="180" fontId="44" fillId="0" borderId="0" xfId="0" applyNumberFormat="1" applyFont="1" applyAlignment="1">
      <alignment/>
    </xf>
    <xf numFmtId="0" fontId="24" fillId="0" borderId="0" xfId="57" applyFont="1" applyAlignment="1">
      <alignment horizontal="left" indent="1"/>
      <protection/>
    </xf>
    <xf numFmtId="0" fontId="24" fillId="0" borderId="0" xfId="57" applyNumberFormat="1" applyFont="1">
      <alignment/>
      <protection/>
    </xf>
    <xf numFmtId="179" fontId="24" fillId="0" borderId="0" xfId="57" applyNumberFormat="1" applyFont="1">
      <alignment/>
      <protection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179" fontId="44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44" fillId="35" borderId="12" xfId="57" applyFont="1" applyFill="1" applyBorder="1" applyAlignment="1">
      <alignment horizontal="left"/>
      <protection/>
    </xf>
    <xf numFmtId="0" fontId="44" fillId="35" borderId="12" xfId="57" applyNumberFormat="1" applyFont="1" applyFill="1" applyBorder="1">
      <alignment/>
      <protection/>
    </xf>
    <xf numFmtId="179" fontId="44" fillId="35" borderId="12" xfId="57" applyNumberFormat="1" applyFont="1" applyFill="1" applyBorder="1">
      <alignment/>
      <protection/>
    </xf>
    <xf numFmtId="180" fontId="44" fillId="2" borderId="0" xfId="0" applyNumberFormat="1" applyFont="1" applyFill="1" applyAlignment="1">
      <alignment/>
    </xf>
    <xf numFmtId="0" fontId="0" fillId="33" borderId="0" xfId="0" applyFont="1" applyFill="1" applyBorder="1" applyAlignment="1" quotePrefix="1">
      <alignment/>
    </xf>
    <xf numFmtId="10" fontId="0" fillId="33" borderId="0" xfId="0" applyNumberFormat="1" applyFill="1" applyBorder="1" applyAlignment="1">
      <alignment/>
    </xf>
    <xf numFmtId="0" fontId="0" fillId="33" borderId="0" xfId="0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 quotePrefix="1">
      <alignment/>
    </xf>
    <xf numFmtId="0" fontId="2" fillId="33" borderId="10" xfId="0" applyFont="1" applyFill="1" applyBorder="1" applyAlignment="1">
      <alignment horizontal="right"/>
    </xf>
    <xf numFmtId="0" fontId="0" fillId="33" borderId="10" xfId="0" applyFont="1" applyFill="1" applyBorder="1" applyAlignment="1" quotePrefix="1">
      <alignment/>
    </xf>
    <xf numFmtId="0" fontId="0" fillId="33" borderId="10" xfId="0" applyFon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2" fillId="2" borderId="10" xfId="0" applyFont="1" applyFill="1" applyBorder="1" applyAlignment="1">
      <alignment horizontal="left"/>
    </xf>
    <xf numFmtId="179" fontId="0" fillId="36" borderId="10" xfId="0" applyNumberFormat="1" applyFont="1" applyFill="1" applyBorder="1" applyAlignment="1">
      <alignment/>
    </xf>
    <xf numFmtId="180" fontId="0" fillId="36" borderId="10" xfId="0" applyNumberFormat="1" applyFill="1" applyBorder="1" applyAlignment="1">
      <alignment/>
    </xf>
    <xf numFmtId="0" fontId="1" fillId="33" borderId="0" xfId="0" applyFont="1" applyFill="1" applyBorder="1" applyAlignment="1">
      <alignment/>
    </xf>
    <xf numFmtId="9" fontId="1" fillId="33" borderId="0" xfId="60" applyFont="1" applyFill="1" applyBorder="1" applyAlignment="1">
      <alignment/>
    </xf>
    <xf numFmtId="180" fontId="0" fillId="36" borderId="0" xfId="0" applyNumberFormat="1" applyFill="1" applyBorder="1" applyAlignment="1">
      <alignment/>
    </xf>
    <xf numFmtId="179" fontId="0" fillId="36" borderId="0" xfId="0" applyNumberFormat="1" applyFont="1" applyFill="1" applyBorder="1" applyAlignment="1">
      <alignment/>
    </xf>
    <xf numFmtId="180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80" fontId="0" fillId="34" borderId="10" xfId="0" applyNumberFormat="1" applyFill="1" applyBorder="1" applyAlignment="1">
      <alignment/>
    </xf>
    <xf numFmtId="180" fontId="1" fillId="33" borderId="10" xfId="0" applyNumberFormat="1" applyFont="1" applyFill="1" applyBorder="1" applyAlignment="1">
      <alignment/>
    </xf>
    <xf numFmtId="179" fontId="0" fillId="33" borderId="10" xfId="44" applyNumberFormat="1" applyFont="1" applyFill="1" applyBorder="1" applyAlignment="1">
      <alignment/>
    </xf>
    <xf numFmtId="10" fontId="0" fillId="33" borderId="0" xfId="0" applyNumberFormat="1" applyFill="1" applyAlignment="1">
      <alignment/>
    </xf>
    <xf numFmtId="18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0" fontId="44" fillId="2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2" borderId="10" xfId="0" applyFont="1" applyFill="1" applyBorder="1" applyAlignment="1" quotePrefix="1">
      <alignment/>
    </xf>
    <xf numFmtId="0" fontId="2" fillId="2" borderId="10" xfId="0" applyFont="1" applyFill="1" applyBorder="1" applyAlignment="1">
      <alignment/>
    </xf>
    <xf numFmtId="180" fontId="2" fillId="2" borderId="10" xfId="0" applyNumberFormat="1" applyFont="1" applyFill="1" applyBorder="1" applyAlignment="1">
      <alignment/>
    </xf>
    <xf numFmtId="179" fontId="2" fillId="2" borderId="10" xfId="0" applyNumberFormat="1" applyFont="1" applyFill="1" applyBorder="1" applyAlignment="1">
      <alignment/>
    </xf>
    <xf numFmtId="180" fontId="0" fillId="33" borderId="0" xfId="0" applyNumberFormat="1" applyFont="1" applyFill="1" applyAlignment="1">
      <alignment/>
    </xf>
    <xf numFmtId="0" fontId="46" fillId="36" borderId="0" xfId="0" applyFont="1" applyFill="1" applyBorder="1" applyAlignment="1">
      <alignment/>
    </xf>
    <xf numFmtId="0" fontId="26" fillId="36" borderId="10" xfId="0" applyFont="1" applyFill="1" applyBorder="1" applyAlignment="1">
      <alignment wrapText="1"/>
    </xf>
    <xf numFmtId="10" fontId="0" fillId="33" borderId="0" xfId="60" applyNumberFormat="1" applyFont="1" applyFill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6">
      <selection activeCell="D29" sqref="D29"/>
    </sheetView>
  </sheetViews>
  <sheetFormatPr defaultColWidth="9.140625" defaultRowHeight="12.75"/>
  <cols>
    <col min="1" max="1" width="63.00390625" style="2" bestFit="1" customWidth="1"/>
    <col min="2" max="2" width="15.140625" style="2" bestFit="1" customWidth="1"/>
    <col min="3" max="3" width="19.28125" style="2" bestFit="1" customWidth="1"/>
    <col min="4" max="4" width="30.8515625" style="2" bestFit="1" customWidth="1"/>
    <col min="5" max="5" width="19.57421875" style="2" bestFit="1" customWidth="1"/>
    <col min="6" max="7" width="29.140625" style="2" bestFit="1" customWidth="1"/>
    <col min="8" max="8" width="24.421875" style="2" bestFit="1" customWidth="1"/>
    <col min="9" max="9" width="26.28125" style="2" bestFit="1" customWidth="1"/>
    <col min="10" max="10" width="21.421875" style="2" bestFit="1" customWidth="1"/>
    <col min="11" max="11" width="18.7109375" style="2" bestFit="1" customWidth="1"/>
    <col min="12" max="16384" width="9.140625" style="2" customWidth="1"/>
  </cols>
  <sheetData>
    <row r="1" ht="15.75">
      <c r="A1" s="1" t="s">
        <v>33</v>
      </c>
    </row>
    <row r="2" ht="15.75">
      <c r="A2" s="1"/>
    </row>
    <row r="3" ht="12.75">
      <c r="A3" s="67" t="s">
        <v>34</v>
      </c>
    </row>
    <row r="4" ht="45">
      <c r="A4" s="68" t="s">
        <v>35</v>
      </c>
    </row>
    <row r="5" ht="22.5">
      <c r="A5" s="68" t="s">
        <v>36</v>
      </c>
    </row>
    <row r="6" ht="33.75">
      <c r="A6" s="68" t="s">
        <v>37</v>
      </c>
    </row>
    <row r="9" spans="1:4" ht="12.75">
      <c r="A9" s="7"/>
      <c r="B9" s="8"/>
      <c r="C9" s="9"/>
      <c r="D9" s="9"/>
    </row>
    <row r="10" spans="1:7" ht="12.75">
      <c r="A10" s="39"/>
      <c r="B10" s="40" t="s">
        <v>6</v>
      </c>
      <c r="C10" s="41" t="s">
        <v>30</v>
      </c>
      <c r="D10" s="5" t="s">
        <v>38</v>
      </c>
      <c r="E10" s="5" t="s">
        <v>1</v>
      </c>
      <c r="F10" s="5" t="s">
        <v>11</v>
      </c>
      <c r="G10" s="5" t="s">
        <v>18</v>
      </c>
    </row>
    <row r="11" spans="1:9" ht="15">
      <c r="A11" s="45" t="s">
        <v>22</v>
      </c>
      <c r="B11" s="62">
        <v>63821</v>
      </c>
      <c r="C11" s="63">
        <f aca="true" t="shared" si="0" ref="C11:C16">D40</f>
        <v>15840</v>
      </c>
      <c r="D11" s="64">
        <f aca="true" t="shared" si="1" ref="D11:D16">E11/C11</f>
        <v>186.93068181818182</v>
      </c>
      <c r="E11" s="65">
        <f aca="true" t="shared" si="2" ref="E11:E16">E40</f>
        <v>2960982</v>
      </c>
      <c r="F11" s="64">
        <f>E11/B11</f>
        <v>46.395105059463184</v>
      </c>
      <c r="G11" s="60">
        <f>10*B40</f>
        <v>638210</v>
      </c>
      <c r="H11" s="9"/>
      <c r="I11" s="9"/>
    </row>
    <row r="12" spans="1:9" ht="12.75">
      <c r="A12" s="61" t="s">
        <v>23</v>
      </c>
      <c r="B12" s="42">
        <f>B41</f>
        <v>17892</v>
      </c>
      <c r="C12" s="3">
        <f t="shared" si="0"/>
        <v>6228</v>
      </c>
      <c r="D12" s="47">
        <f t="shared" si="1"/>
        <v>197.8291586384072</v>
      </c>
      <c r="E12" s="44">
        <f t="shared" si="2"/>
        <v>1232080</v>
      </c>
      <c r="F12" s="47">
        <f>F11*I52</f>
        <v>13.006709699376621</v>
      </c>
      <c r="G12" s="58">
        <f>10*D41</f>
        <v>62280</v>
      </c>
      <c r="H12" s="9"/>
      <c r="I12" s="9"/>
    </row>
    <row r="13" spans="1:9" ht="12.75">
      <c r="A13" s="61" t="s">
        <v>24</v>
      </c>
      <c r="B13" s="42">
        <f>B42</f>
        <v>45929</v>
      </c>
      <c r="C13" s="3">
        <f t="shared" si="0"/>
        <v>9612</v>
      </c>
      <c r="D13" s="47">
        <f t="shared" si="1"/>
        <v>179.86912193091968</v>
      </c>
      <c r="E13" s="44">
        <f t="shared" si="2"/>
        <v>1728902</v>
      </c>
      <c r="F13" s="47">
        <f>F11*H51</f>
        <v>33.38839536008656</v>
      </c>
      <c r="G13" s="58">
        <f>10*D42</f>
        <v>96120</v>
      </c>
      <c r="H13" s="9"/>
      <c r="I13" s="9"/>
    </row>
    <row r="14" spans="1:9" ht="12.75">
      <c r="A14" s="45" t="s">
        <v>0</v>
      </c>
      <c r="B14" s="62">
        <v>6383</v>
      </c>
      <c r="C14" s="63">
        <f t="shared" si="0"/>
        <v>1263</v>
      </c>
      <c r="D14" s="64">
        <f t="shared" si="1"/>
        <v>108.00982268643185</v>
      </c>
      <c r="E14" s="65">
        <f t="shared" si="2"/>
        <v>136416.40605296343</v>
      </c>
      <c r="F14" s="64">
        <f>E14/B14</f>
        <v>21.37183237552302</v>
      </c>
      <c r="G14" s="63">
        <f>F43</f>
        <v>0</v>
      </c>
      <c r="H14" s="9"/>
      <c r="I14" s="9"/>
    </row>
    <row r="15" spans="1:7" ht="12.75">
      <c r="A15" s="61" t="s">
        <v>23</v>
      </c>
      <c r="B15" s="42">
        <f>B44</f>
        <v>1790</v>
      </c>
      <c r="C15" s="3">
        <f t="shared" si="0"/>
        <v>509</v>
      </c>
      <c r="D15" s="47">
        <f t="shared" si="1"/>
        <v>29.64636542239686</v>
      </c>
      <c r="E15" s="46">
        <f t="shared" si="2"/>
        <v>15090</v>
      </c>
      <c r="F15" s="47">
        <f>F14*I51</f>
        <v>5.99335421466179</v>
      </c>
      <c r="G15" s="59">
        <f>F44</f>
        <v>0</v>
      </c>
    </row>
    <row r="16" spans="1:7" ht="12.75">
      <c r="A16" s="61" t="s">
        <v>24</v>
      </c>
      <c r="B16" s="42">
        <f>B45</f>
        <v>4593</v>
      </c>
      <c r="C16" s="3">
        <f t="shared" si="0"/>
        <v>754</v>
      </c>
      <c r="D16" s="47">
        <f t="shared" si="1"/>
        <v>160.91035285538916</v>
      </c>
      <c r="E16" s="46">
        <f t="shared" si="2"/>
        <v>121326.40605296343</v>
      </c>
      <c r="F16" s="47">
        <f>F14*H52</f>
        <v>15.37847816086123</v>
      </c>
      <c r="G16" s="59">
        <f>F45</f>
        <v>0</v>
      </c>
    </row>
    <row r="17" spans="1:7" ht="12.75">
      <c r="A17" s="7"/>
      <c r="B17" s="36"/>
      <c r="C17" s="9"/>
      <c r="D17" s="37"/>
      <c r="E17" s="50"/>
      <c r="F17" s="51"/>
      <c r="G17" s="50"/>
    </row>
    <row r="18" spans="1:7" ht="12.75">
      <c r="A18" s="2" t="s">
        <v>13</v>
      </c>
      <c r="B18" s="50">
        <f>F11-F14</f>
        <v>25.023272683940164</v>
      </c>
      <c r="F18" s="51"/>
      <c r="G18" s="50"/>
    </row>
    <row r="19" spans="1:7" ht="12.75">
      <c r="A19" s="2" t="s">
        <v>12</v>
      </c>
      <c r="B19" s="69">
        <f>(F11-F14)/F14</f>
        <v>1.1708529359700157</v>
      </c>
      <c r="E19" s="50"/>
      <c r="F19" s="51"/>
      <c r="G19" s="50"/>
    </row>
    <row r="20" spans="1:7" ht="12.75">
      <c r="A20" s="2" t="s">
        <v>14</v>
      </c>
      <c r="B20" s="53">
        <f>B18*B11</f>
        <v>1597010.285961745</v>
      </c>
      <c r="C20" s="2" t="s">
        <v>15</v>
      </c>
      <c r="E20" s="50"/>
      <c r="F20" s="51"/>
      <c r="G20" s="50"/>
    </row>
    <row r="21" spans="1:7" ht="12" customHeight="1">
      <c r="A21" s="7"/>
      <c r="B21" s="36"/>
      <c r="C21" s="9"/>
      <c r="D21" s="37"/>
      <c r="E21" s="50"/>
      <c r="F21" s="51"/>
      <c r="G21" s="50"/>
    </row>
    <row r="22" spans="1:3" ht="12.75">
      <c r="A22" s="10" t="s">
        <v>2</v>
      </c>
      <c r="C22" s="6"/>
    </row>
    <row r="23" spans="1:4" ht="25.5">
      <c r="A23" s="3"/>
      <c r="B23" s="4" t="s">
        <v>5</v>
      </c>
      <c r="C23" s="4" t="s">
        <v>6</v>
      </c>
      <c r="D23" s="11" t="s">
        <v>7</v>
      </c>
    </row>
    <row r="24" spans="1:6" ht="12.75">
      <c r="A24" s="3" t="s">
        <v>3</v>
      </c>
      <c r="B24" s="47">
        <f>F11</f>
        <v>46.395105059463184</v>
      </c>
      <c r="C24" s="12">
        <f>B11</f>
        <v>63821</v>
      </c>
      <c r="D24" s="56">
        <f>C24*B24</f>
        <v>2960982</v>
      </c>
      <c r="F24" s="66"/>
    </row>
    <row r="25" spans="1:6" ht="12.75">
      <c r="A25" s="3" t="s">
        <v>4</v>
      </c>
      <c r="B25" s="47">
        <f>F14</f>
        <v>21.37183237552302</v>
      </c>
      <c r="C25" s="12">
        <f>B14</f>
        <v>6383</v>
      </c>
      <c r="D25" s="56">
        <f>C25*B25</f>
        <v>136416.40605296343</v>
      </c>
      <c r="F25" s="52"/>
    </row>
    <row r="26" spans="1:6" ht="12.75">
      <c r="A26" s="15" t="s">
        <v>8</v>
      </c>
      <c r="B26" s="54">
        <f>B24-B25</f>
        <v>25.023272683940164</v>
      </c>
      <c r="C26" s="16">
        <f>C24</f>
        <v>63821</v>
      </c>
      <c r="D26" s="56">
        <f>C26*B26</f>
        <v>1597010.285961745</v>
      </c>
      <c r="F26" s="57"/>
    </row>
    <row r="27" spans="1:4" ht="12.75">
      <c r="A27" s="43" t="s">
        <v>31</v>
      </c>
      <c r="B27" s="47"/>
      <c r="C27" s="47"/>
      <c r="D27" s="44">
        <f>D26*0.7845</f>
        <v>1252854.569336989</v>
      </c>
    </row>
    <row r="28" spans="1:4" ht="12.75">
      <c r="A28" s="3" t="s">
        <v>9</v>
      </c>
      <c r="B28" s="47"/>
      <c r="C28" s="47"/>
      <c r="D28" s="56">
        <f>G11</f>
        <v>638210</v>
      </c>
    </row>
    <row r="29" spans="1:4" ht="12.75">
      <c r="A29" s="13" t="s">
        <v>10</v>
      </c>
      <c r="B29" s="55"/>
      <c r="C29" s="55"/>
      <c r="D29" s="14">
        <f>(D27-D28)/D28</f>
        <v>0.9630757420551056</v>
      </c>
    </row>
    <row r="30" spans="1:4" ht="12.75">
      <c r="A30" s="48"/>
      <c r="B30" s="48"/>
      <c r="C30" s="48"/>
      <c r="D30" s="49"/>
    </row>
    <row r="31" spans="1:4" ht="12.75">
      <c r="A31" s="48"/>
      <c r="B31" s="48"/>
      <c r="C31" s="48"/>
      <c r="D31" s="49"/>
    </row>
    <row r="32" spans="1:4" ht="12.75">
      <c r="A32" s="48"/>
      <c r="B32" s="48"/>
      <c r="C32" s="48"/>
      <c r="D32" s="49"/>
    </row>
    <row r="33" spans="1:4" ht="12.75">
      <c r="A33" s="48"/>
      <c r="B33" s="48"/>
      <c r="C33" s="48"/>
      <c r="D33" s="49"/>
    </row>
    <row r="34" spans="1:4" ht="12.75">
      <c r="A34" s="48"/>
      <c r="B34" s="48"/>
      <c r="C34" s="48"/>
      <c r="D34" s="49"/>
    </row>
    <row r="35" spans="1:4" ht="12.75">
      <c r="A35" s="48"/>
      <c r="B35" s="48"/>
      <c r="C35" s="48"/>
      <c r="D35" s="49"/>
    </row>
    <row r="36" spans="5:6" ht="12.75">
      <c r="E36" s="57"/>
      <c r="F36" s="52"/>
    </row>
    <row r="39" spans="1:11" ht="45">
      <c r="A39" s="17"/>
      <c r="B39" s="17" t="s">
        <v>6</v>
      </c>
      <c r="C39" s="17" t="s">
        <v>27</v>
      </c>
      <c r="D39" s="17" t="s">
        <v>28</v>
      </c>
      <c r="E39" s="18" t="s">
        <v>16</v>
      </c>
      <c r="F39" s="17" t="s">
        <v>17</v>
      </c>
      <c r="G39" s="17" t="s">
        <v>29</v>
      </c>
      <c r="H39" s="19" t="s">
        <v>18</v>
      </c>
      <c r="I39" s="19" t="s">
        <v>19</v>
      </c>
      <c r="J39" s="19" t="s">
        <v>20</v>
      </c>
      <c r="K39" s="19" t="s">
        <v>21</v>
      </c>
    </row>
    <row r="40" spans="1:11" ht="15">
      <c r="A40" s="20" t="s">
        <v>22</v>
      </c>
      <c r="B40" s="21">
        <v>63821</v>
      </c>
      <c r="C40" s="21">
        <v>41234</v>
      </c>
      <c r="D40" s="21">
        <v>15840</v>
      </c>
      <c r="E40" s="22">
        <v>2960982</v>
      </c>
      <c r="F40" s="21">
        <v>3355</v>
      </c>
      <c r="G40" s="21">
        <v>3779</v>
      </c>
      <c r="I40" s="23">
        <f>E40-G11</f>
        <v>2322772</v>
      </c>
      <c r="J40" s="23">
        <f>E40/D40</f>
        <v>186.93068181818182</v>
      </c>
      <c r="K40" s="23">
        <f>J40-10</f>
        <v>176.93068181818182</v>
      </c>
    </row>
    <row r="41" spans="1:11" ht="15">
      <c r="A41" s="24" t="s">
        <v>23</v>
      </c>
      <c r="B41" s="25">
        <v>17892</v>
      </c>
      <c r="C41" s="25">
        <v>17298</v>
      </c>
      <c r="D41" s="25">
        <v>6228</v>
      </c>
      <c r="E41" s="26">
        <v>1232080</v>
      </c>
      <c r="F41" s="25">
        <v>1210</v>
      </c>
      <c r="G41" s="25">
        <v>1543</v>
      </c>
      <c r="I41" s="27">
        <f>E41-G12</f>
        <v>1169800</v>
      </c>
      <c r="J41" s="28">
        <f aca="true" t="shared" si="3" ref="J41:J46">E41/D41</f>
        <v>197.8291586384072</v>
      </c>
      <c r="K41" s="28">
        <f>J41-10</f>
        <v>187.8291586384072</v>
      </c>
    </row>
    <row r="42" spans="1:11" ht="15">
      <c r="A42" s="24" t="s">
        <v>24</v>
      </c>
      <c r="B42" s="25">
        <v>45929</v>
      </c>
      <c r="C42" s="25">
        <v>23936</v>
      </c>
      <c r="D42" s="25">
        <v>9612</v>
      </c>
      <c r="E42" s="26">
        <v>1728902</v>
      </c>
      <c r="F42" s="25">
        <v>2145</v>
      </c>
      <c r="G42" s="25">
        <v>2236</v>
      </c>
      <c r="I42" s="27">
        <f>E42-G13</f>
        <v>1632782</v>
      </c>
      <c r="J42" s="28">
        <f t="shared" si="3"/>
        <v>179.86912193091968</v>
      </c>
      <c r="K42" s="28">
        <f>J42-10</f>
        <v>169.86912193091968</v>
      </c>
    </row>
    <row r="43" spans="1:11" ht="15">
      <c r="A43" s="20" t="s">
        <v>25</v>
      </c>
      <c r="B43" s="21">
        <v>6383</v>
      </c>
      <c r="C43" s="21">
        <v>2903</v>
      </c>
      <c r="D43" s="21">
        <v>1263</v>
      </c>
      <c r="E43" s="22">
        <v>136416.40605296343</v>
      </c>
      <c r="F43" s="21">
        <v>0</v>
      </c>
      <c r="G43" s="21">
        <v>100</v>
      </c>
      <c r="I43" s="30">
        <f>E43</f>
        <v>136416.40605296343</v>
      </c>
      <c r="J43" s="23">
        <f t="shared" si="3"/>
        <v>108.00982268643185</v>
      </c>
      <c r="K43"/>
    </row>
    <row r="44" spans="1:11" ht="15">
      <c r="A44" s="24" t="s">
        <v>23</v>
      </c>
      <c r="B44" s="29">
        <v>1790</v>
      </c>
      <c r="C44" s="29">
        <v>1109</v>
      </c>
      <c r="D44" s="29">
        <v>509</v>
      </c>
      <c r="E44" s="31">
        <v>15090</v>
      </c>
      <c r="F44" s="29">
        <v>0</v>
      </c>
      <c r="G44" s="29">
        <v>56</v>
      </c>
      <c r="I44" s="31">
        <f>E44</f>
        <v>15090</v>
      </c>
      <c r="J44" s="28">
        <f t="shared" si="3"/>
        <v>29.64636542239686</v>
      </c>
      <c r="K44"/>
    </row>
    <row r="45" spans="1:11" ht="15">
      <c r="A45" s="24" t="s">
        <v>24</v>
      </c>
      <c r="B45" s="29">
        <v>4593</v>
      </c>
      <c r="C45" s="29">
        <v>1794</v>
      </c>
      <c r="D45" s="29">
        <v>754</v>
      </c>
      <c r="E45" s="31">
        <v>121326.40605296343</v>
      </c>
      <c r="F45" s="29">
        <v>0</v>
      </c>
      <c r="G45" s="29">
        <v>44</v>
      </c>
      <c r="I45" s="31">
        <f>E45</f>
        <v>121326.40605296343</v>
      </c>
      <c r="J45" s="28">
        <f t="shared" si="3"/>
        <v>160.91035285538916</v>
      </c>
      <c r="K45"/>
    </row>
    <row r="46" spans="1:11" ht="15">
      <c r="A46" s="32" t="s">
        <v>26</v>
      </c>
      <c r="B46" s="33">
        <v>70204</v>
      </c>
      <c r="C46" s="33">
        <v>44137</v>
      </c>
      <c r="D46" s="33">
        <v>17103</v>
      </c>
      <c r="E46" s="34">
        <v>3097398.4060529633</v>
      </c>
      <c r="F46" s="33">
        <v>3355</v>
      </c>
      <c r="G46" s="33">
        <v>3879</v>
      </c>
      <c r="H46" s="35">
        <f>G11</f>
        <v>638210</v>
      </c>
      <c r="I46" s="35">
        <f>I43+I40</f>
        <v>2459188.4060529633</v>
      </c>
      <c r="J46" s="35">
        <f t="shared" si="3"/>
        <v>181.10263731818765</v>
      </c>
      <c r="K46"/>
    </row>
    <row r="50" spans="4:5" ht="12.75">
      <c r="D50" s="57">
        <f>D40/B40</f>
        <v>0.24819416806380346</v>
      </c>
      <c r="E50" s="57">
        <f>F40/D40</f>
        <v>0.21180555555555555</v>
      </c>
    </row>
    <row r="51" spans="4:10" ht="12.75">
      <c r="D51" s="57">
        <f>D43/B43</f>
        <v>0.1978693404355319</v>
      </c>
      <c r="E51" s="38" t="s">
        <v>32</v>
      </c>
      <c r="H51" s="2">
        <f>B13/B11</f>
        <v>0.7196534056188402</v>
      </c>
      <c r="I51" s="2">
        <f>B15/B14</f>
        <v>0.28043239855867147</v>
      </c>
      <c r="J51" s="57">
        <f>F40/B40</f>
        <v>0.05256890365240281</v>
      </c>
    </row>
    <row r="52" spans="8:10" ht="12.75">
      <c r="H52" s="2">
        <f>B16/B14</f>
        <v>0.7195676014413285</v>
      </c>
      <c r="I52" s="2">
        <f>B12/B11</f>
        <v>0.28034659438115983</v>
      </c>
      <c r="J52" s="57">
        <f>F40/G40</f>
        <v>0.8878010055570257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Acer</cp:lastModifiedBy>
  <dcterms:created xsi:type="dcterms:W3CDTF">2002-10-01T10:35:24Z</dcterms:created>
  <dcterms:modified xsi:type="dcterms:W3CDTF">2013-06-09T16:59:35Z</dcterms:modified>
  <cp:category/>
  <cp:version/>
  <cp:contentType/>
  <cp:contentStatus/>
</cp:coreProperties>
</file>