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555" windowWidth="14715" windowHeight="7425" activeTab="0"/>
  </bookViews>
  <sheets>
    <sheet name="Details and Calculations" sheetId="1" r:id="rId1"/>
    <sheet name="Inventory Table" sheetId="2" r:id="rId2"/>
  </sheets>
  <definedNames/>
  <calcPr fullCalcOnLoad="1"/>
</workbook>
</file>

<file path=xl/sharedStrings.xml><?xml version="1.0" encoding="utf-8"?>
<sst xmlns="http://schemas.openxmlformats.org/spreadsheetml/2006/main" count="121" uniqueCount="85">
  <si>
    <t>Martin-Pullin Bicycle Corporation</t>
  </si>
  <si>
    <t>Month</t>
  </si>
  <si>
    <t>Yr 2000</t>
  </si>
  <si>
    <t>Yr 2001</t>
  </si>
  <si>
    <t>Forecast 2002</t>
  </si>
  <si>
    <t>Jan</t>
  </si>
  <si>
    <t>Carrying Cost/Unit/Year</t>
  </si>
  <si>
    <r>
      <t>C</t>
    </r>
    <r>
      <rPr>
        <vertAlign val="subscript"/>
        <sz val="10"/>
        <rFont val="Arial"/>
        <family val="2"/>
      </rPr>
      <t>h</t>
    </r>
    <r>
      <rPr>
        <sz val="10"/>
        <rFont val="Arial"/>
        <family val="0"/>
      </rPr>
      <t xml:space="preserve"> = $12.24</t>
    </r>
  </si>
  <si>
    <t>0.12*102=$12.24 p/bicycle/year</t>
  </si>
  <si>
    <t>Feb</t>
  </si>
  <si>
    <t>Cost/Unit (to Customer)</t>
  </si>
  <si>
    <r>
      <t>C</t>
    </r>
    <r>
      <rPr>
        <vertAlign val="subscript"/>
        <sz val="10"/>
        <rFont val="Arial"/>
        <family val="2"/>
      </rPr>
      <t>u</t>
    </r>
    <r>
      <rPr>
        <sz val="10"/>
        <rFont val="Arial"/>
        <family val="0"/>
      </rPr>
      <t>C = $170.00</t>
    </r>
  </si>
  <si>
    <t>$170.00 p/bicycle</t>
  </si>
  <si>
    <t>Mar</t>
  </si>
  <si>
    <t>Cost/Unit (MPBC)</t>
  </si>
  <si>
    <r>
      <t>C</t>
    </r>
    <r>
      <rPr>
        <vertAlign val="subscript"/>
        <sz val="10"/>
        <rFont val="Arial"/>
        <family val="2"/>
      </rPr>
      <t>u</t>
    </r>
    <r>
      <rPr>
        <sz val="10"/>
        <rFont val="Arial"/>
        <family val="0"/>
      </rPr>
      <t xml:space="preserve"> = $102.00</t>
    </r>
  </si>
  <si>
    <t>0.6*170 = $102.00 p/bicycle</t>
  </si>
  <si>
    <t>Apr</t>
  </si>
  <si>
    <t>Cost/Order</t>
  </si>
  <si>
    <r>
      <t>C</t>
    </r>
    <r>
      <rPr>
        <vertAlign val="subscript"/>
        <sz val="10"/>
        <rFont val="Arial"/>
        <family val="2"/>
      </rPr>
      <t>o</t>
    </r>
    <r>
      <rPr>
        <sz val="10"/>
        <rFont val="Arial"/>
        <family val="0"/>
      </rPr>
      <t xml:space="preserve"> = $65.00</t>
    </r>
  </si>
  <si>
    <t>$65.00 p/order</t>
  </si>
  <si>
    <t>May</t>
  </si>
  <si>
    <t>Delivery Time/Order</t>
  </si>
  <si>
    <t>L = 1 Month</t>
  </si>
  <si>
    <t>1 month</t>
  </si>
  <si>
    <t>Jun</t>
  </si>
  <si>
    <t>Jul</t>
  </si>
  <si>
    <t>Aug</t>
  </si>
  <si>
    <t>Sep</t>
  </si>
  <si>
    <t>Oct</t>
  </si>
  <si>
    <t>Nov</t>
  </si>
  <si>
    <t>Dec</t>
  </si>
  <si>
    <t>Total</t>
  </si>
  <si>
    <t>EOQ = 68.2831</t>
  </si>
  <si>
    <t>AirWing - MPBC Popular model</t>
  </si>
  <si>
    <t>ROP = Average demand during lead time + Z (Standard deviation of demand during lead time)</t>
  </si>
  <si>
    <t>annual demand = 439 units</t>
  </si>
  <si>
    <t>cost of each valve = $170.00</t>
  </si>
  <si>
    <t xml:space="preserve">Stand Deviation = </t>
  </si>
  <si>
    <t>inventory carrying cost ~ 1% p/month = 12% p/year</t>
  </si>
  <si>
    <t xml:space="preserve">Avg Demand p/mth = </t>
  </si>
  <si>
    <t>average ordering cost = $65.00 p/order</t>
  </si>
  <si>
    <t xml:space="preserve">Z = </t>
  </si>
  <si>
    <t>order arrival time ~ 4 weeks = 1month</t>
  </si>
  <si>
    <t>EOQ =</t>
  </si>
  <si>
    <t>service Level desired is 95%</t>
  </si>
  <si>
    <t xml:space="preserve">ROP = 36.583 + (1.6449)(24.581) = 36.583 + 41.74 = </t>
  </si>
  <si>
    <r>
      <t>carrying cost C</t>
    </r>
    <r>
      <rPr>
        <vertAlign val="subscript"/>
        <sz val="10"/>
        <rFont val="Arial"/>
        <family val="2"/>
      </rPr>
      <t>h</t>
    </r>
    <r>
      <rPr>
        <sz val="10"/>
        <rFont val="Arial"/>
        <family val="2"/>
      </rPr>
      <t xml:space="preserve"> = $12.24</t>
    </r>
  </si>
  <si>
    <t xml:space="preserve">Carrying cost = </t>
  </si>
  <si>
    <t>SS = 24.581*1.6449 =</t>
  </si>
  <si>
    <t>safety stock</t>
  </si>
  <si>
    <t xml:space="preserve">SS Carrying cost = </t>
  </si>
  <si>
    <t>Data represents the entire population</t>
  </si>
  <si>
    <t>The key thing is to set up the inventory plan correctly, a month by month look at how many bicycles would be sold.</t>
  </si>
  <si>
    <t>1.  Inventory Plan</t>
  </si>
  <si>
    <t>Forecasted</t>
  </si>
  <si>
    <t>Then you need to properly calculate:</t>
  </si>
  <si>
    <t>For the stock out caculations, it would help to keep a running inventory using a table like the one below:</t>
  </si>
  <si>
    <t> Month </t>
  </si>
  <si>
    <t> Forecasted</t>
  </si>
  <si>
    <t> Total Number of bikes end of month </t>
  </si>
  <si>
    <t> Carrying Cost </t>
  </si>
  <si>
    <t> Lost Profit </t>
  </si>
  <si>
    <t>Demand </t>
  </si>
  <si>
    <t> January </t>
  </si>
  <si>
    <t> February </t>
  </si>
  <si>
    <t> March </t>
  </si>
  <si>
    <t> April </t>
  </si>
  <si>
    <t> May </t>
  </si>
  <si>
    <t> June </t>
  </si>
  <si>
    <t> July </t>
  </si>
  <si>
    <t> August </t>
  </si>
  <si>
    <t> September </t>
  </si>
  <si>
    <t> October </t>
  </si>
  <si>
    <t> November </t>
  </si>
  <si>
    <t> December </t>
  </si>
  <si>
    <t>Martin-Pullin Bicycle Corp. (MPBC), located in Dallas, is a wholesale distributor of bicycles and bicycle parts.  Formed in 1981 by cousins Ray martin and Jim Pullin, the firm's primary retail outlets are located within a 400-mile radius of the distribution center.  Theses retail outlets receive the order from Martin-Pullin within two days after notifying the distribution center, provided that the stock is available.  However, if an order is not fulfilled by the company, no backorder is placed; the retailers arrange to get their shipment from other distributors, and MPBC loses that amount of business.</t>
  </si>
  <si>
    <t>The company distributes a wide variety of bicycles.  The most popular model, and the major source of revenue to the company, is the AirWing.  MPBC receives all the models from a single manufacturer overseas, and the shipment takes as long as four weeks from the time an order is placed.  With the cost of communication, paperwork, and customer clearance included, MPBC estimates that each time an order is placed, it incurs a cost of $65.  The purchase price paid by MPBC , per bicycle, is roughly 60% of the suggested retail price for all the styles available, and the inventory carrying cost is 1% per month (12% per year) of the purchase price paid by MPBC.  The retail price (paid by the customers) for AirWing is $170 per bicycle.</t>
  </si>
  <si>
    <t>MPBC is interested in making an inventory plan for 2002. The firm wants to maintain a 95% service level with its customers to minimize the losses on the lost orders.  The data collected for the past two years are summarized in the following table.  A forecast for AirWing model sales in the upcoming year 2000 has been developed and will be used to make an inventory plan for MPBC.</t>
  </si>
  <si>
    <t>Demand for AirWing Model:</t>
  </si>
  <si>
    <r>
      <t xml:space="preserve">Z value, area under the normal curve for service level of 95% = 1.6449 </t>
    </r>
    <r>
      <rPr>
        <b/>
        <sz val="10"/>
        <rFont val="Arial"/>
        <family val="2"/>
      </rPr>
      <t>(Taken from Appendix A, in the text)</t>
    </r>
  </si>
  <si>
    <t> Calculations (108 stock on hand) = 1st order + safety stock = 68+40</t>
  </si>
  <si>
    <t>Stock Option 108</t>
  </si>
  <si>
    <t>re-order (108)</t>
  </si>
  <si>
    <t>I have provided the total, you need to fill in the separate months.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</si>
</sst>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s>
  <fonts count="6">
    <font>
      <sz val="10"/>
      <name val="Arial"/>
      <family val="0"/>
    </font>
    <font>
      <b/>
      <sz val="10"/>
      <name val="Arial"/>
      <family val="2"/>
    </font>
    <font>
      <vertAlign val="subscript"/>
      <sz val="10"/>
      <name val="Arial"/>
      <family val="2"/>
    </font>
    <font>
      <sz val="12"/>
      <name val="Times New Roman"/>
      <family val="1"/>
    </font>
    <font>
      <sz val="8"/>
      <name val="Arial"/>
      <family val="0"/>
    </font>
    <font>
      <b/>
      <sz val="10"/>
      <color indexed="12"/>
      <name val="Arial"/>
      <family val="2"/>
    </font>
  </fonts>
  <fills count="2">
    <fill>
      <patternFill/>
    </fill>
    <fill>
      <patternFill patternType="gray125"/>
    </fill>
  </fills>
  <borders count="9">
    <border>
      <left/>
      <right/>
      <top/>
      <bottom/>
      <diagonal/>
    </border>
    <border>
      <left style="thin"/>
      <right style="thin"/>
      <top style="thin"/>
      <bottom style="thin"/>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style="thin"/>
    </border>
    <border>
      <left>
        <color indexed="63"/>
      </left>
      <right style="thin"/>
      <top>
        <color indexed="63"/>
      </top>
      <bottom style="thin"/>
    </border>
    <border>
      <left>
        <color indexed="63"/>
      </left>
      <right>
        <color indexed="63"/>
      </right>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4">
    <xf numFmtId="0" fontId="0" fillId="0" borderId="0" xfId="0" applyAlignment="1">
      <alignment/>
    </xf>
    <xf numFmtId="0" fontId="1" fillId="0" borderId="0" xfId="0" applyFont="1" applyAlignment="1">
      <alignment/>
    </xf>
    <xf numFmtId="0" fontId="1" fillId="0" borderId="1" xfId="0" applyFont="1" applyBorder="1" applyAlignment="1">
      <alignment/>
    </xf>
    <xf numFmtId="0" fontId="1" fillId="0" borderId="1" xfId="0" applyFont="1" applyBorder="1" applyAlignment="1">
      <alignment horizontal="center" wrapText="1"/>
    </xf>
    <xf numFmtId="0" fontId="0" fillId="0" borderId="1" xfId="0" applyFont="1" applyFill="1" applyBorder="1" applyAlignment="1">
      <alignment wrapText="1"/>
    </xf>
    <xf numFmtId="0" fontId="0" fillId="0" borderId="1" xfId="0" applyFill="1" applyBorder="1" applyAlignment="1">
      <alignment/>
    </xf>
    <xf numFmtId="0" fontId="0" fillId="0" borderId="1" xfId="0" applyFont="1" applyBorder="1" applyAlignment="1">
      <alignment/>
    </xf>
    <xf numFmtId="0" fontId="0" fillId="0" borderId="0" xfId="0" applyBorder="1" applyAlignment="1">
      <alignment/>
    </xf>
    <xf numFmtId="0" fontId="0" fillId="0" borderId="2" xfId="0" applyFont="1" applyFill="1" applyBorder="1" applyAlignment="1">
      <alignment wrapText="1"/>
    </xf>
    <xf numFmtId="0" fontId="0" fillId="0" borderId="1" xfId="0" applyBorder="1" applyAlignment="1">
      <alignment/>
    </xf>
    <xf numFmtId="0" fontId="0" fillId="0" borderId="0" xfId="0" applyFont="1" applyFill="1" applyBorder="1" applyAlignment="1">
      <alignment wrapText="1"/>
    </xf>
    <xf numFmtId="0" fontId="0" fillId="0" borderId="0" xfId="0" applyFont="1" applyAlignment="1">
      <alignment/>
    </xf>
    <xf numFmtId="0" fontId="0" fillId="0" borderId="0" xfId="0" applyAlignment="1">
      <alignment horizontal="left"/>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xf>
    <xf numFmtId="0" fontId="1" fillId="0" borderId="0" xfId="0" applyFont="1" applyBorder="1" applyAlignment="1">
      <alignment/>
    </xf>
    <xf numFmtId="0" fontId="0" fillId="0" borderId="0" xfId="0" applyNumberFormat="1" applyFont="1" applyAlignment="1">
      <alignment/>
    </xf>
    <xf numFmtId="0" fontId="0" fillId="0" borderId="0" xfId="0" applyNumberFormat="1" applyAlignment="1">
      <alignment horizontal="left"/>
    </xf>
    <xf numFmtId="0" fontId="0" fillId="0" borderId="0" xfId="0" applyNumberFormat="1" applyFont="1" applyFill="1" applyBorder="1" applyAlignment="1">
      <alignment wrapText="1"/>
    </xf>
    <xf numFmtId="0" fontId="0" fillId="0" borderId="0" xfId="0" applyFont="1" applyFill="1" applyAlignment="1">
      <alignment/>
    </xf>
    <xf numFmtId="0" fontId="0" fillId="0" borderId="0" xfId="0" applyFont="1" applyFill="1" applyAlignment="1">
      <alignment wrapText="1"/>
    </xf>
    <xf numFmtId="0" fontId="1" fillId="0" borderId="0" xfId="0" applyFont="1" applyFill="1" applyAlignment="1">
      <alignment wrapText="1"/>
    </xf>
    <xf numFmtId="0" fontId="0" fillId="0" borderId="0" xfId="0" applyFont="1" applyBorder="1" applyAlignment="1">
      <alignment/>
    </xf>
    <xf numFmtId="0" fontId="0" fillId="0" borderId="0" xfId="0" applyFill="1" applyAlignment="1">
      <alignment/>
    </xf>
    <xf numFmtId="0" fontId="0" fillId="0" borderId="6" xfId="0" applyFont="1" applyFill="1" applyBorder="1" applyAlignment="1">
      <alignment wrapText="1"/>
    </xf>
    <xf numFmtId="0" fontId="0" fillId="0" borderId="2" xfId="0" applyFont="1" applyFill="1" applyBorder="1" applyAlignment="1">
      <alignment horizontal="center" wrapText="1"/>
    </xf>
    <xf numFmtId="0" fontId="0" fillId="0" borderId="7" xfId="0" applyFont="1" applyFill="1" applyBorder="1" applyAlignment="1">
      <alignment horizontal="center" wrapText="1"/>
    </xf>
    <xf numFmtId="0" fontId="1" fillId="0" borderId="7" xfId="0" applyFont="1" applyFill="1" applyBorder="1" applyAlignment="1">
      <alignment horizontal="center" wrapText="1"/>
    </xf>
    <xf numFmtId="0" fontId="0" fillId="0" borderId="0" xfId="0" applyFill="1" applyAlignment="1">
      <alignment horizontal="center"/>
    </xf>
    <xf numFmtId="0" fontId="0" fillId="0" borderId="7" xfId="0" applyFill="1" applyBorder="1" applyAlignment="1">
      <alignment/>
    </xf>
    <xf numFmtId="0" fontId="0" fillId="0" borderId="7" xfId="0" applyFont="1" applyFill="1" applyBorder="1" applyAlignment="1">
      <alignment wrapText="1"/>
    </xf>
    <xf numFmtId="0" fontId="0" fillId="0" borderId="0" xfId="0" applyFont="1" applyFill="1" applyBorder="1" applyAlignment="1">
      <alignment vertical="top" wrapText="1"/>
    </xf>
    <xf numFmtId="0" fontId="1" fillId="0" borderId="1" xfId="0" applyFont="1" applyFill="1" applyBorder="1" applyAlignment="1">
      <alignment horizontal="center" wrapText="1"/>
    </xf>
    <xf numFmtId="0" fontId="0" fillId="0" borderId="1" xfId="0" applyFont="1" applyFill="1" applyBorder="1" applyAlignment="1">
      <alignment horizontal="center" wrapText="1"/>
    </xf>
    <xf numFmtId="0" fontId="0" fillId="0" borderId="0" xfId="0" applyFill="1" applyAlignment="1">
      <alignment wrapText="1"/>
    </xf>
    <xf numFmtId="0" fontId="1" fillId="0" borderId="8" xfId="0" applyFont="1" applyFill="1" applyBorder="1" applyAlignment="1">
      <alignment horizontal="center"/>
    </xf>
    <xf numFmtId="0" fontId="3" fillId="0" borderId="0" xfId="0" applyFont="1" applyAlignment="1">
      <alignment/>
    </xf>
    <xf numFmtId="0" fontId="0" fillId="0" borderId="0" xfId="0" applyAlignment="1">
      <alignment vertical="top" wrapText="1"/>
    </xf>
    <xf numFmtId="0" fontId="3" fillId="0" borderId="0" xfId="0" applyFont="1" applyAlignment="1">
      <alignment vertical="top" wrapText="1"/>
    </xf>
    <xf numFmtId="0" fontId="0" fillId="0" borderId="0" xfId="0" applyAlignment="1">
      <alignment vertical="top" wrapText="1"/>
    </xf>
    <xf numFmtId="0" fontId="1" fillId="0" borderId="0" xfId="0" applyFont="1" applyFill="1" applyAlignment="1">
      <alignment wrapText="1"/>
    </xf>
    <xf numFmtId="0" fontId="1" fillId="0" borderId="1" xfId="0" applyFont="1" applyFill="1" applyBorder="1" applyAlignment="1">
      <alignment horizontal="center" wrapText="1"/>
    </xf>
    <xf numFmtId="0" fontId="1" fillId="0" borderId="0" xfId="0" applyFont="1" applyFill="1" applyBorder="1" applyAlignment="1">
      <alignment wrapText="1"/>
    </xf>
    <xf numFmtId="0" fontId="0" fillId="0" borderId="0" xfId="0" applyFont="1" applyFill="1" applyBorder="1" applyAlignment="1">
      <alignment vertical="top" wrapText="1"/>
    </xf>
    <xf numFmtId="0" fontId="0" fillId="0" borderId="0" xfId="0" applyBorder="1" applyAlignment="1">
      <alignment vertical="top"/>
    </xf>
    <xf numFmtId="0" fontId="0" fillId="0" borderId="0" xfId="0" applyFont="1" applyFill="1" applyAlignment="1">
      <alignment wrapText="1"/>
    </xf>
    <xf numFmtId="0" fontId="0" fillId="0" borderId="0" xfId="0" applyBorder="1" applyAlignment="1">
      <alignment vertical="top" wrapText="1"/>
    </xf>
    <xf numFmtId="0" fontId="5" fillId="0" borderId="0" xfId="0" applyFont="1" applyFill="1" applyBorder="1" applyAlignment="1">
      <alignment horizontal="center" vertical="center" wrapText="1"/>
    </xf>
    <xf numFmtId="168" fontId="0" fillId="0" borderId="1" xfId="0" applyNumberFormat="1" applyFont="1" applyFill="1" applyBorder="1" applyAlignment="1">
      <alignment horizontal="center" wrapText="1"/>
    </xf>
    <xf numFmtId="168" fontId="0" fillId="0" borderId="1" xfId="0" applyNumberFormat="1" applyFont="1" applyFill="1" applyBorder="1" applyAlignment="1">
      <alignment wrapText="1"/>
    </xf>
    <xf numFmtId="168" fontId="0" fillId="0" borderId="7" xfId="0" applyNumberFormat="1" applyFont="1" applyFill="1" applyBorder="1" applyAlignment="1">
      <alignment wrapText="1"/>
    </xf>
    <xf numFmtId="0" fontId="0" fillId="0" borderId="0" xfId="0" applyAlignment="1">
      <alignment/>
    </xf>
    <xf numFmtId="0" fontId="0" fillId="0" borderId="0" xfId="0"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0"/>
  <sheetViews>
    <sheetView tabSelected="1" workbookViewId="0" topLeftCell="A1">
      <selection activeCell="J4" sqref="J4"/>
    </sheetView>
  </sheetViews>
  <sheetFormatPr defaultColWidth="9.140625" defaultRowHeight="12.75"/>
  <cols>
    <col min="4" max="4" width="8.8515625" style="0" customWidth="1"/>
    <col min="6" max="6" width="24.7109375" style="0" customWidth="1"/>
    <col min="7" max="7" width="20.57421875" style="0" customWidth="1"/>
    <col min="8" max="8" width="27.00390625" style="0" customWidth="1"/>
    <col min="9" max="9" width="13.57421875" style="0" customWidth="1"/>
  </cols>
  <sheetData>
    <row r="1" ht="12.75">
      <c r="A1" s="1" t="s">
        <v>0</v>
      </c>
    </row>
    <row r="2" spans="1:7" s="38" customFormat="1" ht="99.75" customHeight="1">
      <c r="A2" s="39" t="s">
        <v>76</v>
      </c>
      <c r="B2" s="40"/>
      <c r="C2" s="40"/>
      <c r="D2" s="40"/>
      <c r="E2" s="40"/>
      <c r="F2" s="40"/>
      <c r="G2" s="40"/>
    </row>
    <row r="3" ht="12.75" hidden="1"/>
    <row r="4" spans="1:7" s="38" customFormat="1" ht="132.75" customHeight="1">
      <c r="A4" s="39" t="s">
        <v>77</v>
      </c>
      <c r="B4" s="40"/>
      <c r="C4" s="40"/>
      <c r="D4" s="40"/>
      <c r="E4" s="40"/>
      <c r="F4" s="40"/>
      <c r="G4" s="40"/>
    </row>
    <row r="5" ht="0.75" customHeight="1"/>
    <row r="6" spans="1:7" s="38" customFormat="1" ht="72.75" customHeight="1">
      <c r="A6" s="39" t="s">
        <v>78</v>
      </c>
      <c r="B6" s="40"/>
      <c r="C6" s="40"/>
      <c r="D6" s="40"/>
      <c r="E6" s="40"/>
      <c r="F6" s="40"/>
      <c r="G6" s="40"/>
    </row>
    <row r="7" ht="15.75">
      <c r="A7" s="37" t="s">
        <v>79</v>
      </c>
    </row>
    <row r="8" spans="1:4" ht="25.5">
      <c r="A8" s="2" t="s">
        <v>1</v>
      </c>
      <c r="B8" s="2" t="s">
        <v>2</v>
      </c>
      <c r="C8" s="2" t="s">
        <v>3</v>
      </c>
      <c r="D8" s="3" t="s">
        <v>4</v>
      </c>
    </row>
    <row r="9" spans="1:8" ht="16.5" customHeight="1">
      <c r="A9" t="s">
        <v>5</v>
      </c>
      <c r="B9">
        <v>6</v>
      </c>
      <c r="C9">
        <v>7</v>
      </c>
      <c r="D9">
        <v>8</v>
      </c>
      <c r="F9" s="4" t="s">
        <v>6</v>
      </c>
      <c r="G9" s="5" t="s">
        <v>7</v>
      </c>
      <c r="H9" s="6" t="s">
        <v>8</v>
      </c>
    </row>
    <row r="10" spans="1:8" ht="17.25" customHeight="1">
      <c r="A10" t="s">
        <v>9</v>
      </c>
      <c r="B10" s="7">
        <v>12</v>
      </c>
      <c r="C10" s="7">
        <v>14</v>
      </c>
      <c r="D10" s="7">
        <v>15</v>
      </c>
      <c r="F10" s="8" t="s">
        <v>10</v>
      </c>
      <c r="G10" s="9" t="s">
        <v>11</v>
      </c>
      <c r="H10" s="6" t="s">
        <v>12</v>
      </c>
    </row>
    <row r="11" spans="1:8" ht="16.5" customHeight="1">
      <c r="A11" t="s">
        <v>13</v>
      </c>
      <c r="B11">
        <v>24</v>
      </c>
      <c r="C11">
        <v>27</v>
      </c>
      <c r="D11">
        <v>31</v>
      </c>
      <c r="F11" s="8" t="s">
        <v>14</v>
      </c>
      <c r="G11" s="5" t="s">
        <v>15</v>
      </c>
      <c r="H11" s="6" t="s">
        <v>16</v>
      </c>
    </row>
    <row r="12" spans="1:8" ht="15.75" customHeight="1">
      <c r="A12" t="s">
        <v>17</v>
      </c>
      <c r="B12">
        <v>46</v>
      </c>
      <c r="C12">
        <v>53</v>
      </c>
      <c r="D12">
        <v>59</v>
      </c>
      <c r="F12" s="8" t="s">
        <v>18</v>
      </c>
      <c r="G12" s="5" t="s">
        <v>19</v>
      </c>
      <c r="H12" s="6" t="s">
        <v>20</v>
      </c>
    </row>
    <row r="13" spans="1:8" ht="13.5" customHeight="1">
      <c r="A13" t="s">
        <v>21</v>
      </c>
      <c r="B13">
        <v>75</v>
      </c>
      <c r="C13">
        <v>86</v>
      </c>
      <c r="D13">
        <v>97</v>
      </c>
      <c r="F13" s="4" t="s">
        <v>22</v>
      </c>
      <c r="G13" s="5" t="s">
        <v>23</v>
      </c>
      <c r="H13" s="6" t="s">
        <v>24</v>
      </c>
    </row>
    <row r="14" spans="1:7" ht="12.75">
      <c r="A14" t="s">
        <v>25</v>
      </c>
      <c r="B14">
        <v>47</v>
      </c>
      <c r="C14">
        <v>54</v>
      </c>
      <c r="D14">
        <v>60</v>
      </c>
      <c r="F14" s="10"/>
      <c r="G14" s="10"/>
    </row>
    <row r="15" spans="1:8" ht="12.75">
      <c r="A15" t="s">
        <v>26</v>
      </c>
      <c r="B15">
        <v>30</v>
      </c>
      <c r="C15">
        <v>34</v>
      </c>
      <c r="D15">
        <v>39</v>
      </c>
      <c r="F15" s="11"/>
      <c r="H15" s="12"/>
    </row>
    <row r="16" spans="1:6" ht="12.75">
      <c r="A16" t="s">
        <v>27</v>
      </c>
      <c r="B16">
        <v>18</v>
      </c>
      <c r="C16">
        <v>21</v>
      </c>
      <c r="D16">
        <v>24</v>
      </c>
      <c r="F16" t="s">
        <v>80</v>
      </c>
    </row>
    <row r="17" spans="1:6" ht="12.75">
      <c r="A17" t="s">
        <v>28</v>
      </c>
      <c r="B17">
        <v>13</v>
      </c>
      <c r="C17">
        <v>15</v>
      </c>
      <c r="D17">
        <v>16</v>
      </c>
      <c r="F17" t="s">
        <v>33</v>
      </c>
    </row>
    <row r="18" spans="1:6" ht="12.75">
      <c r="A18" t="s">
        <v>29</v>
      </c>
      <c r="B18">
        <v>12</v>
      </c>
      <c r="C18">
        <v>13</v>
      </c>
      <c r="D18">
        <v>15</v>
      </c>
      <c r="F18" t="s">
        <v>35</v>
      </c>
    </row>
    <row r="19" spans="1:4" ht="12.75">
      <c r="A19" t="s">
        <v>30</v>
      </c>
      <c r="B19">
        <v>22</v>
      </c>
      <c r="C19">
        <v>25</v>
      </c>
      <c r="D19">
        <v>28</v>
      </c>
    </row>
    <row r="20" spans="1:8" ht="13.5" thickBot="1">
      <c r="A20" t="s">
        <v>31</v>
      </c>
      <c r="B20">
        <v>38</v>
      </c>
      <c r="C20">
        <v>42</v>
      </c>
      <c r="D20">
        <v>47</v>
      </c>
      <c r="F20" s="11" t="s">
        <v>38</v>
      </c>
      <c r="G20" s="17">
        <v>24.581</v>
      </c>
      <c r="H20" t="s">
        <v>52</v>
      </c>
    </row>
    <row r="21" spans="1:8" ht="13.5" thickBot="1">
      <c r="A21" s="13" t="s">
        <v>32</v>
      </c>
      <c r="B21" s="14">
        <f>SUM(B9:B20)</f>
        <v>343</v>
      </c>
      <c r="C21" s="14">
        <f>SUM(C9:C20)</f>
        <v>391</v>
      </c>
      <c r="D21" s="15">
        <f>SUM(D9:D20)</f>
        <v>439</v>
      </c>
      <c r="F21" s="11" t="s">
        <v>40</v>
      </c>
      <c r="G21" s="19">
        <v>36.583</v>
      </c>
      <c r="H21" s="18"/>
    </row>
    <row r="22" spans="1:8" ht="12.75">
      <c r="A22" s="16"/>
      <c r="B22" s="16"/>
      <c r="C22" s="16"/>
      <c r="D22" s="16"/>
      <c r="F22" s="20" t="s">
        <v>42</v>
      </c>
      <c r="G22" s="21">
        <v>1.6449</v>
      </c>
      <c r="H22" s="21"/>
    </row>
    <row r="23" spans="1:8" ht="12.75">
      <c r="A23" s="1" t="s">
        <v>34</v>
      </c>
      <c r="B23" s="16"/>
      <c r="C23" s="16"/>
      <c r="D23" s="16"/>
      <c r="F23" s="20" t="s">
        <v>44</v>
      </c>
      <c r="G23" s="21">
        <v>68</v>
      </c>
      <c r="H23" s="21"/>
    </row>
    <row r="24" spans="1:8" ht="12.75">
      <c r="A24" s="11" t="s">
        <v>36</v>
      </c>
      <c r="B24" s="16"/>
      <c r="C24" s="16"/>
      <c r="D24" s="16"/>
      <c r="F24" s="20" t="s">
        <v>46</v>
      </c>
      <c r="G24" s="21"/>
      <c r="H24" s="22">
        <f>SUM(G21+G26)</f>
        <v>77.0162869</v>
      </c>
    </row>
    <row r="25" spans="1:8" ht="12.75">
      <c r="A25" s="11" t="s">
        <v>37</v>
      </c>
      <c r="B25" s="16"/>
      <c r="C25" s="16"/>
      <c r="D25" s="16"/>
      <c r="F25" s="20" t="s">
        <v>48</v>
      </c>
      <c r="G25" s="21">
        <v>12.24</v>
      </c>
      <c r="H25" s="22"/>
    </row>
    <row r="26" spans="1:8" ht="12.75">
      <c r="A26" s="11" t="s">
        <v>39</v>
      </c>
      <c r="B26" s="16"/>
      <c r="C26" s="16"/>
      <c r="D26" s="16"/>
      <c r="F26" s="21" t="s">
        <v>49</v>
      </c>
      <c r="G26" s="22">
        <f>SUM(G20*G22)</f>
        <v>40.4332869</v>
      </c>
      <c r="H26" s="21" t="s">
        <v>50</v>
      </c>
    </row>
    <row r="27" spans="1:8" ht="12.75">
      <c r="A27" s="11" t="s">
        <v>41</v>
      </c>
      <c r="B27" s="16"/>
      <c r="C27" s="16"/>
      <c r="D27" s="16"/>
      <c r="F27" s="21" t="s">
        <v>51</v>
      </c>
      <c r="G27" s="22">
        <f>SUM(G25*G26)</f>
        <v>494.903431656</v>
      </c>
      <c r="H27" s="21"/>
    </row>
    <row r="28" spans="1:4" ht="12.75">
      <c r="A28" s="11" t="s">
        <v>43</v>
      </c>
      <c r="B28" s="16"/>
      <c r="C28" s="16"/>
      <c r="D28" s="16"/>
    </row>
    <row r="29" spans="1:4" ht="12.75">
      <c r="A29" s="11" t="s">
        <v>45</v>
      </c>
      <c r="B29" s="16"/>
      <c r="C29" s="16"/>
      <c r="D29" s="16"/>
    </row>
    <row r="30" spans="1:4" ht="15.75">
      <c r="A30" s="23" t="s">
        <v>47</v>
      </c>
      <c r="B30" s="16"/>
      <c r="C30" s="16"/>
      <c r="D30" s="16"/>
    </row>
  </sheetData>
  <mergeCells count="3">
    <mergeCell ref="A2:G2"/>
    <mergeCell ref="A4:G4"/>
    <mergeCell ref="A6:G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indexed="53"/>
  </sheetPr>
  <dimension ref="A1:M57"/>
  <sheetViews>
    <sheetView workbookViewId="0" topLeftCell="A1">
      <selection activeCell="H11" sqref="H11"/>
    </sheetView>
  </sheetViews>
  <sheetFormatPr defaultColWidth="9.140625" defaultRowHeight="12.75"/>
  <cols>
    <col min="1" max="1" width="21.8515625" style="24" customWidth="1"/>
    <col min="2" max="2" width="16.00390625" style="24" customWidth="1"/>
    <col min="3" max="3" width="20.00390625" style="24" customWidth="1"/>
    <col min="4" max="4" width="26.140625" style="24" customWidth="1"/>
    <col min="5" max="5" width="13.8515625" style="24" customWidth="1"/>
    <col min="6" max="6" width="15.140625" style="24" customWidth="1"/>
    <col min="7" max="16384" width="9.140625" style="24" customWidth="1"/>
  </cols>
  <sheetData>
    <row r="1" spans="1:13" ht="25.5" customHeight="1">
      <c r="A1" s="46" t="s">
        <v>53</v>
      </c>
      <c r="B1" s="46"/>
      <c r="C1" s="46"/>
      <c r="D1" s="46"/>
      <c r="E1" s="46"/>
      <c r="F1" s="46"/>
      <c r="G1" s="46"/>
      <c r="H1" s="46"/>
      <c r="I1" s="46"/>
      <c r="J1" s="21"/>
      <c r="K1" s="21"/>
      <c r="L1" s="21"/>
      <c r="M1" s="21"/>
    </row>
    <row r="2" spans="1:13" ht="25.5" customHeight="1">
      <c r="A2" s="46" t="s">
        <v>84</v>
      </c>
      <c r="B2" s="46"/>
      <c r="C2" s="46"/>
      <c r="D2" s="46"/>
      <c r="E2" s="46"/>
      <c r="F2" s="46"/>
      <c r="G2" s="46"/>
      <c r="H2" s="46"/>
      <c r="I2" s="21"/>
      <c r="J2" s="21"/>
      <c r="K2" s="21"/>
      <c r="L2" s="21"/>
      <c r="M2" s="21"/>
    </row>
    <row r="3" spans="1:13" ht="12.75">
      <c r="A3" s="22" t="s">
        <v>54</v>
      </c>
      <c r="B3" s="21" t="s">
        <v>55</v>
      </c>
      <c r="C3" s="21"/>
      <c r="D3" s="21"/>
      <c r="E3" s="21"/>
      <c r="F3" s="21"/>
      <c r="G3" s="21"/>
      <c r="H3" s="21"/>
      <c r="I3" s="21"/>
      <c r="J3" s="21"/>
      <c r="K3" s="21"/>
      <c r="L3" s="21"/>
      <c r="M3" s="21"/>
    </row>
    <row r="4" spans="1:13" ht="12.75">
      <c r="A4" s="4" t="s">
        <v>5</v>
      </c>
      <c r="B4" s="25" t="s">
        <v>9</v>
      </c>
      <c r="C4" s="25" t="s">
        <v>13</v>
      </c>
      <c r="D4" s="25" t="s">
        <v>17</v>
      </c>
      <c r="E4" s="25" t="s">
        <v>21</v>
      </c>
      <c r="F4" s="25" t="s">
        <v>25</v>
      </c>
      <c r="G4" s="25" t="s">
        <v>26</v>
      </c>
      <c r="H4" s="25" t="s">
        <v>27</v>
      </c>
      <c r="I4" s="25" t="s">
        <v>28</v>
      </c>
      <c r="J4" s="25" t="s">
        <v>29</v>
      </c>
      <c r="K4" s="25" t="s">
        <v>30</v>
      </c>
      <c r="L4" s="25" t="s">
        <v>31</v>
      </c>
      <c r="M4" s="25" t="s">
        <v>32</v>
      </c>
    </row>
    <row r="5" spans="1:13" s="29" customFormat="1" ht="12.75">
      <c r="A5" s="26">
        <v>8</v>
      </c>
      <c r="B5" s="27">
        <v>15</v>
      </c>
      <c r="C5" s="27">
        <v>31</v>
      </c>
      <c r="D5" s="27">
        <v>59</v>
      </c>
      <c r="E5" s="27">
        <v>97</v>
      </c>
      <c r="F5" s="27">
        <v>60</v>
      </c>
      <c r="G5" s="27">
        <v>39</v>
      </c>
      <c r="H5" s="27">
        <v>24</v>
      </c>
      <c r="I5" s="27">
        <v>16</v>
      </c>
      <c r="J5" s="27">
        <v>15</v>
      </c>
      <c r="K5" s="27">
        <v>28</v>
      </c>
      <c r="L5" s="27">
        <v>47</v>
      </c>
      <c r="M5" s="28">
        <f>SUM(A5:L5)</f>
        <v>439</v>
      </c>
    </row>
    <row r="6" spans="1:13" ht="12.75">
      <c r="A6" s="21"/>
      <c r="B6" s="21"/>
      <c r="C6" s="21"/>
      <c r="D6" s="21"/>
      <c r="E6" s="21"/>
      <c r="F6" s="21"/>
      <c r="G6" s="21"/>
      <c r="H6" s="21"/>
      <c r="I6" s="21"/>
      <c r="J6" s="21"/>
      <c r="K6" s="21"/>
      <c r="L6" s="21"/>
      <c r="M6" s="21"/>
    </row>
    <row r="7" spans="1:13" ht="25.5" customHeight="1">
      <c r="A7" s="46" t="s">
        <v>56</v>
      </c>
      <c r="B7" s="46"/>
      <c r="C7" s="46"/>
      <c r="D7" s="21"/>
      <c r="E7" s="21"/>
      <c r="F7" s="21"/>
      <c r="G7" s="21"/>
      <c r="H7" s="21"/>
      <c r="I7" s="21"/>
      <c r="J7" s="21"/>
      <c r="K7" s="21"/>
      <c r="L7" s="21"/>
      <c r="M7" s="21"/>
    </row>
    <row r="8" spans="1:13" ht="15.75">
      <c r="A8" s="4" t="s">
        <v>6</v>
      </c>
      <c r="B8" s="5" t="s">
        <v>7</v>
      </c>
      <c r="C8" s="11" t="s">
        <v>38</v>
      </c>
      <c r="D8" s="17">
        <v>24.581</v>
      </c>
      <c r="E8" s="18"/>
      <c r="F8" s="21"/>
      <c r="G8" s="21"/>
      <c r="H8" s="21"/>
      <c r="I8" s="21"/>
      <c r="J8" s="21"/>
      <c r="K8" s="21"/>
      <c r="L8" s="21"/>
      <c r="M8" s="21"/>
    </row>
    <row r="9" spans="1:13" ht="15.75">
      <c r="A9" s="8" t="s">
        <v>10</v>
      </c>
      <c r="B9" s="9" t="s">
        <v>11</v>
      </c>
      <c r="C9" s="11" t="s">
        <v>40</v>
      </c>
      <c r="D9" s="19">
        <v>36.583</v>
      </c>
      <c r="E9" s="18"/>
      <c r="F9" s="21"/>
      <c r="G9" s="21"/>
      <c r="H9" s="21"/>
      <c r="I9" s="21"/>
      <c r="J9" s="21"/>
      <c r="K9" s="21"/>
      <c r="L9" s="21"/>
      <c r="M9" s="21"/>
    </row>
    <row r="10" spans="1:13" ht="15.75">
      <c r="A10" s="8" t="s">
        <v>14</v>
      </c>
      <c r="B10" s="5" t="s">
        <v>15</v>
      </c>
      <c r="C10" s="20" t="s">
        <v>42</v>
      </c>
      <c r="D10" s="21">
        <v>1.6449</v>
      </c>
      <c r="E10" s="21"/>
      <c r="F10" s="21"/>
      <c r="G10" s="21"/>
      <c r="H10" s="21"/>
      <c r="I10" s="21"/>
      <c r="J10" s="21"/>
      <c r="K10" s="21"/>
      <c r="L10" s="21"/>
      <c r="M10" s="21"/>
    </row>
    <row r="11" spans="1:13" ht="15.75">
      <c r="A11" s="8" t="s">
        <v>18</v>
      </c>
      <c r="B11" s="5" t="s">
        <v>19</v>
      </c>
      <c r="C11" s="20" t="s">
        <v>44</v>
      </c>
      <c r="D11" s="21">
        <v>68</v>
      </c>
      <c r="E11" s="21"/>
      <c r="F11" s="21"/>
      <c r="G11" s="21"/>
      <c r="H11" s="21"/>
      <c r="I11" s="21"/>
      <c r="J11" s="21"/>
      <c r="K11" s="21"/>
      <c r="L11" s="21"/>
      <c r="M11" s="21"/>
    </row>
    <row r="12" spans="1:13" ht="12.75">
      <c r="A12" s="8" t="s">
        <v>22</v>
      </c>
      <c r="B12" s="5" t="s">
        <v>23</v>
      </c>
      <c r="C12" s="20" t="s">
        <v>46</v>
      </c>
      <c r="D12" s="21"/>
      <c r="E12" s="22">
        <f>SUM(D9+D14)</f>
        <v>77.0162869</v>
      </c>
      <c r="G12" s="21"/>
      <c r="H12" s="21"/>
      <c r="I12" s="21"/>
      <c r="J12" s="21"/>
      <c r="K12" s="21"/>
      <c r="L12" s="21"/>
      <c r="M12" s="21"/>
    </row>
    <row r="13" spans="1:13" ht="12.75">
      <c r="A13" s="8"/>
      <c r="B13" s="30"/>
      <c r="C13" s="20" t="s">
        <v>48</v>
      </c>
      <c r="D13" s="21">
        <v>12.24</v>
      </c>
      <c r="E13" s="22"/>
      <c r="G13" s="21"/>
      <c r="H13" s="21"/>
      <c r="I13" s="21"/>
      <c r="J13" s="21"/>
      <c r="K13" s="21"/>
      <c r="L13" s="21"/>
      <c r="M13" s="21"/>
    </row>
    <row r="14" spans="1:13" ht="12.75">
      <c r="A14" s="8"/>
      <c r="B14" s="31"/>
      <c r="C14" s="21" t="s">
        <v>49</v>
      </c>
      <c r="D14" s="22">
        <f>SUM(D8*D10)</f>
        <v>40.4332869</v>
      </c>
      <c r="E14" s="21" t="s">
        <v>50</v>
      </c>
      <c r="F14" s="21"/>
      <c r="G14" s="21"/>
      <c r="H14" s="21"/>
      <c r="I14" s="21"/>
      <c r="J14" s="21"/>
      <c r="K14" s="21"/>
      <c r="L14" s="21"/>
      <c r="M14" s="21"/>
    </row>
    <row r="15" spans="1:13" ht="12.75">
      <c r="A15" s="10"/>
      <c r="B15" s="10"/>
      <c r="C15" s="21" t="s">
        <v>51</v>
      </c>
      <c r="D15" s="22">
        <f>SUM(D13*D14)</f>
        <v>494.903431656</v>
      </c>
      <c r="E15" s="21"/>
      <c r="F15" s="21"/>
      <c r="G15" s="21"/>
      <c r="H15" s="21"/>
      <c r="I15" s="21"/>
      <c r="J15" s="21"/>
      <c r="K15" s="21"/>
      <c r="L15" s="21"/>
      <c r="M15" s="21"/>
    </row>
    <row r="16" spans="1:13" ht="12.75">
      <c r="A16" s="32"/>
      <c r="B16" s="47"/>
      <c r="C16" s="21"/>
      <c r="D16" s="21"/>
      <c r="E16" s="21"/>
      <c r="F16" s="21"/>
      <c r="G16" s="21"/>
      <c r="H16" s="21"/>
      <c r="I16" s="21"/>
      <c r="J16" s="21"/>
      <c r="K16" s="21"/>
      <c r="L16" s="21"/>
      <c r="M16" s="21"/>
    </row>
    <row r="17" spans="1:13" ht="32.25" customHeight="1">
      <c r="A17" s="44" t="s">
        <v>57</v>
      </c>
      <c r="B17" s="45"/>
      <c r="C17" s="45"/>
      <c r="D17" s="48"/>
      <c r="E17" s="10"/>
      <c r="F17" s="10"/>
      <c r="G17" s="21"/>
      <c r="H17" s="21"/>
      <c r="I17" s="21"/>
      <c r="J17" s="21"/>
      <c r="K17" s="21"/>
      <c r="L17" s="21"/>
      <c r="M17" s="21"/>
    </row>
    <row r="18" spans="1:13" ht="44.25" customHeight="1">
      <c r="A18" s="42" t="s">
        <v>58</v>
      </c>
      <c r="B18" s="33" t="s">
        <v>59</v>
      </c>
      <c r="C18" s="42" t="s">
        <v>60</v>
      </c>
      <c r="D18" s="42" t="s">
        <v>81</v>
      </c>
      <c r="E18" s="42" t="s">
        <v>61</v>
      </c>
      <c r="F18" s="42" t="s">
        <v>62</v>
      </c>
      <c r="G18" s="43"/>
      <c r="H18" s="41"/>
      <c r="I18" s="41"/>
      <c r="J18" s="41"/>
      <c r="K18" s="41"/>
      <c r="L18" s="41"/>
      <c r="M18" s="22"/>
    </row>
    <row r="19" spans="1:13" ht="12.75" customHeight="1" hidden="1">
      <c r="A19" s="42"/>
      <c r="B19" s="33" t="s">
        <v>63</v>
      </c>
      <c r="C19" s="42"/>
      <c r="D19" s="42"/>
      <c r="E19" s="42"/>
      <c r="F19" s="42"/>
      <c r="G19" s="43"/>
      <c r="H19" s="41"/>
      <c r="I19" s="41"/>
      <c r="J19" s="41"/>
      <c r="K19" s="41"/>
      <c r="L19" s="41"/>
      <c r="M19" s="22"/>
    </row>
    <row r="20" spans="1:13" ht="24" customHeight="1">
      <c r="A20" s="4" t="s">
        <v>64</v>
      </c>
      <c r="B20" s="26">
        <v>8</v>
      </c>
      <c r="C20" s="34">
        <v>100</v>
      </c>
      <c r="D20" s="34" t="s">
        <v>82</v>
      </c>
      <c r="E20" s="49">
        <f>SUM(C20*D13)</f>
        <v>1224</v>
      </c>
      <c r="F20" s="50">
        <f>SUM(E20-D15)</f>
        <v>729.0965683439999</v>
      </c>
      <c r="G20" s="21"/>
      <c r="H20" s="21"/>
      <c r="I20" s="21"/>
      <c r="J20" s="21"/>
      <c r="K20" s="21"/>
      <c r="L20" s="21"/>
      <c r="M20" s="21"/>
    </row>
    <row r="21" spans="1:13" ht="12.75" customHeight="1">
      <c r="A21" s="8" t="s">
        <v>65</v>
      </c>
      <c r="B21" s="27">
        <v>15</v>
      </c>
      <c r="C21" s="27">
        <v>85</v>
      </c>
      <c r="D21" s="27"/>
      <c r="E21" s="49">
        <f>SUM(C21*D13)</f>
        <v>1040.4</v>
      </c>
      <c r="F21" s="51">
        <f>SUM(E21-D15)</f>
        <v>545.496568344</v>
      </c>
      <c r="G21" s="21"/>
      <c r="H21" s="21"/>
      <c r="I21" s="21"/>
      <c r="J21" s="21"/>
      <c r="K21" s="21"/>
      <c r="L21" s="21"/>
      <c r="M21" s="21"/>
    </row>
    <row r="22" spans="1:13" ht="12.75">
      <c r="A22" s="8" t="s">
        <v>66</v>
      </c>
      <c r="B22" s="27">
        <v>31</v>
      </c>
      <c r="C22" s="27">
        <v>54</v>
      </c>
      <c r="D22" s="27" t="s">
        <v>83</v>
      </c>
      <c r="E22" s="49">
        <f>SUM(C22*D13)</f>
        <v>660.96</v>
      </c>
      <c r="F22" s="51">
        <f>SUM(E22-D15)</f>
        <v>166.05656834400003</v>
      </c>
      <c r="G22" s="21"/>
      <c r="H22" s="21"/>
      <c r="I22" s="21"/>
      <c r="J22" s="21"/>
      <c r="K22" s="21"/>
      <c r="L22" s="21"/>
      <c r="M22" s="21"/>
    </row>
    <row r="23" spans="1:13" ht="12.75">
      <c r="A23" s="8" t="s">
        <v>67</v>
      </c>
      <c r="B23" s="27">
        <v>59</v>
      </c>
      <c r="C23" s="27">
        <v>49</v>
      </c>
      <c r="D23" s="27" t="s">
        <v>83</v>
      </c>
      <c r="E23" s="49">
        <f>SUM(C23*D13)</f>
        <v>599.76</v>
      </c>
      <c r="F23" s="51">
        <f>SUM(E23-D15)</f>
        <v>104.85656834399998</v>
      </c>
      <c r="G23" s="21"/>
      <c r="H23" s="21"/>
      <c r="I23" s="21"/>
      <c r="J23" s="21"/>
      <c r="K23" s="21"/>
      <c r="L23" s="21"/>
      <c r="M23" s="21"/>
    </row>
    <row r="24" spans="1:13" ht="12.75">
      <c r="A24" s="8" t="s">
        <v>68</v>
      </c>
      <c r="B24" s="27">
        <v>97</v>
      </c>
      <c r="C24" s="27">
        <v>11</v>
      </c>
      <c r="D24" s="27" t="s">
        <v>83</v>
      </c>
      <c r="E24" s="49">
        <f>SUM(C24*D13)</f>
        <v>134.64000000000001</v>
      </c>
      <c r="F24" s="51">
        <f>SUM(E24-D15)</f>
        <v>-360.26343165599997</v>
      </c>
      <c r="G24" s="21"/>
      <c r="H24" s="21"/>
      <c r="I24" s="21"/>
      <c r="J24" s="21"/>
      <c r="K24" s="21"/>
      <c r="L24" s="21"/>
      <c r="M24" s="21"/>
    </row>
    <row r="25" spans="1:13" ht="12.75">
      <c r="A25" s="8" t="s">
        <v>69</v>
      </c>
      <c r="B25" s="27">
        <v>60</v>
      </c>
      <c r="C25" s="27">
        <v>48</v>
      </c>
      <c r="D25" s="27"/>
      <c r="E25" s="49">
        <f>SUM(C25*D13)</f>
        <v>587.52</v>
      </c>
      <c r="F25" s="51">
        <f>SUM(E25-D15)</f>
        <v>92.61656834399997</v>
      </c>
      <c r="G25" s="21"/>
      <c r="H25" s="21"/>
      <c r="I25" s="21"/>
      <c r="J25" s="21"/>
      <c r="K25" s="21"/>
      <c r="L25" s="21"/>
      <c r="M25" s="21"/>
    </row>
    <row r="26" spans="1:13" ht="12.75">
      <c r="A26" s="8" t="s">
        <v>70</v>
      </c>
      <c r="B26" s="27">
        <v>39</v>
      </c>
      <c r="C26" s="27">
        <v>9</v>
      </c>
      <c r="D26" s="27" t="s">
        <v>83</v>
      </c>
      <c r="E26" s="49">
        <f>SUM(C26*D13)</f>
        <v>110.16</v>
      </c>
      <c r="F26" s="51">
        <f>SUM(E26-D15)</f>
        <v>-384.743431656</v>
      </c>
      <c r="G26" s="21"/>
      <c r="H26" s="21"/>
      <c r="I26" s="21"/>
      <c r="J26" s="21"/>
      <c r="K26" s="21"/>
      <c r="L26" s="21"/>
      <c r="M26" s="21"/>
    </row>
    <row r="27" spans="1:13" ht="12.75">
      <c r="A27" s="8" t="s">
        <v>71</v>
      </c>
      <c r="B27" s="27">
        <v>24</v>
      </c>
      <c r="C27" s="27">
        <v>84</v>
      </c>
      <c r="D27" s="27"/>
      <c r="E27" s="49">
        <f>SUM(C27*D13)</f>
        <v>1028.16</v>
      </c>
      <c r="F27" s="51">
        <f>SUM(E27-D15)</f>
        <v>533.256568344</v>
      </c>
      <c r="G27" s="21"/>
      <c r="H27" s="21"/>
      <c r="I27" s="21"/>
      <c r="J27" s="21"/>
      <c r="K27" s="21"/>
      <c r="L27" s="21"/>
      <c r="M27" s="21"/>
    </row>
    <row r="28" spans="1:13" ht="16.5" customHeight="1">
      <c r="A28" s="8" t="s">
        <v>72</v>
      </c>
      <c r="B28" s="27">
        <v>16</v>
      </c>
      <c r="C28" s="27">
        <v>68</v>
      </c>
      <c r="D28" s="27"/>
      <c r="E28" s="49">
        <f>SUM(C28*D13)</f>
        <v>832.32</v>
      </c>
      <c r="F28" s="51">
        <f>SUM(E28-D15)</f>
        <v>337.41656834400004</v>
      </c>
      <c r="G28" s="21"/>
      <c r="H28" s="21"/>
      <c r="I28" s="21"/>
      <c r="J28" s="21"/>
      <c r="K28" s="21"/>
      <c r="L28" s="21"/>
      <c r="M28" s="21"/>
    </row>
    <row r="29" spans="1:13" ht="12.75">
      <c r="A29" s="8" t="s">
        <v>73</v>
      </c>
      <c r="B29" s="27">
        <v>15</v>
      </c>
      <c r="C29" s="27">
        <v>53</v>
      </c>
      <c r="D29" s="27"/>
      <c r="E29" s="49">
        <f>SUM(C29*D13)</f>
        <v>648.72</v>
      </c>
      <c r="F29" s="51">
        <f>SUM(E29-D15)</f>
        <v>153.81656834400002</v>
      </c>
      <c r="G29" s="21"/>
      <c r="H29" s="21"/>
      <c r="I29" s="21"/>
      <c r="J29" s="21"/>
      <c r="K29" s="21"/>
      <c r="L29" s="21"/>
      <c r="M29" s="21"/>
    </row>
    <row r="30" spans="1:13" ht="13.5" customHeight="1">
      <c r="A30" s="8" t="s">
        <v>74</v>
      </c>
      <c r="B30" s="27">
        <v>28</v>
      </c>
      <c r="C30" s="27">
        <v>25</v>
      </c>
      <c r="D30" s="27" t="s">
        <v>83</v>
      </c>
      <c r="E30" s="49">
        <f>SUM(C30*D13)</f>
        <v>306</v>
      </c>
      <c r="F30" s="51">
        <f>SUM(E30-D15)</f>
        <v>-188.903431656</v>
      </c>
      <c r="G30" s="21"/>
      <c r="H30" s="21"/>
      <c r="I30" s="21"/>
      <c r="J30" s="21"/>
      <c r="K30" s="21"/>
      <c r="L30" s="21"/>
      <c r="M30" s="21"/>
    </row>
    <row r="31" spans="1:13" ht="15" customHeight="1">
      <c r="A31" s="8" t="s">
        <v>75</v>
      </c>
      <c r="B31" s="27">
        <v>47</v>
      </c>
      <c r="C31" s="27">
        <v>61</v>
      </c>
      <c r="D31" s="27"/>
      <c r="E31" s="49">
        <f>SUM(C31*D13)</f>
        <v>746.64</v>
      </c>
      <c r="F31" s="51">
        <f>SUM(E31-D15)</f>
        <v>251.73656834399998</v>
      </c>
      <c r="G31" s="35"/>
      <c r="H31" s="35"/>
      <c r="I31" s="35"/>
      <c r="J31" s="35"/>
      <c r="K31" s="35"/>
      <c r="L31" s="35"/>
      <c r="M31" s="35"/>
    </row>
    <row r="32" ht="13.5" thickBot="1">
      <c r="B32" s="36">
        <f>SUM(B20:B31)</f>
        <v>439</v>
      </c>
    </row>
    <row r="34" ht="12.75">
      <c r="A34"/>
    </row>
    <row r="35" ht="12.75">
      <c r="A35"/>
    </row>
    <row r="36" ht="12.75">
      <c r="A36"/>
    </row>
    <row r="37" ht="12.75">
      <c r="A37"/>
    </row>
    <row r="38" ht="12.75">
      <c r="A38"/>
    </row>
    <row r="39" spans="1:4" ht="43.5" customHeight="1">
      <c r="A39" s="40"/>
      <c r="B39" s="52"/>
      <c r="C39" s="52"/>
      <c r="D39" s="52"/>
    </row>
    <row r="40" spans="1:4" ht="12" customHeight="1">
      <c r="A40" s="38"/>
      <c r="B40" s="53"/>
      <c r="C40" s="53"/>
      <c r="D40" s="53"/>
    </row>
    <row r="41" spans="1:4" ht="27.75" customHeight="1">
      <c r="A41" s="40"/>
      <c r="B41" s="40"/>
      <c r="C41" s="40"/>
      <c r="D41" s="40"/>
    </row>
    <row r="42" spans="1:4" ht="12.75" customHeight="1">
      <c r="A42" s="38"/>
      <c r="B42" s="38"/>
      <c r="C42" s="38"/>
      <c r="D42" s="38"/>
    </row>
    <row r="43" ht="12.75">
      <c r="A43"/>
    </row>
    <row r="44" ht="12.75">
      <c r="A44"/>
    </row>
    <row r="45" ht="12.75">
      <c r="A45"/>
    </row>
    <row r="46" ht="12.75">
      <c r="A46"/>
    </row>
    <row r="47" ht="12.75">
      <c r="A47"/>
    </row>
    <row r="48" ht="12.75">
      <c r="A48"/>
    </row>
    <row r="49" ht="12.75">
      <c r="A49"/>
    </row>
    <row r="50" ht="12.75">
      <c r="A50"/>
    </row>
    <row r="51" ht="12.75">
      <c r="A51"/>
    </row>
    <row r="52" ht="12.75">
      <c r="A52"/>
    </row>
    <row r="53" ht="12.75">
      <c r="A53"/>
    </row>
    <row r="54" ht="12.75">
      <c r="A54"/>
    </row>
    <row r="55" ht="12.75">
      <c r="A55"/>
    </row>
    <row r="56" ht="12.75">
      <c r="A56"/>
    </row>
    <row r="57" ht="12.75">
      <c r="A57"/>
    </row>
  </sheetData>
  <mergeCells count="17">
    <mergeCell ref="L18:L19"/>
    <mergeCell ref="A39:D39"/>
    <mergeCell ref="A41:D41"/>
    <mergeCell ref="H18:H19"/>
    <mergeCell ref="I18:I19"/>
    <mergeCell ref="J18:J19"/>
    <mergeCell ref="K18:K19"/>
    <mergeCell ref="D18:D19"/>
    <mergeCell ref="E18:E19"/>
    <mergeCell ref="F18:F19"/>
    <mergeCell ref="G18:G19"/>
    <mergeCell ref="A7:C7"/>
    <mergeCell ref="A17:C17"/>
    <mergeCell ref="A18:A19"/>
    <mergeCell ref="C18:C19"/>
    <mergeCell ref="A1:I1"/>
    <mergeCell ref="A2:H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IBM_USER</dc:creator>
  <cp:keywords/>
  <dc:description/>
  <cp:lastModifiedBy>IBM_USER</cp:lastModifiedBy>
  <dcterms:created xsi:type="dcterms:W3CDTF">2007-11-12T15:33:20Z</dcterms:created>
  <dcterms:modified xsi:type="dcterms:W3CDTF">2007-11-13T01:40:09Z</dcterms:modified>
  <cp:category/>
  <cp:version/>
  <cp:contentType/>
  <cp:contentStatus/>
</cp:coreProperties>
</file>