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55" windowWidth="19200" windowHeight="11760" activeTab="2"/>
  </bookViews>
  <sheets>
    <sheet name="KO" sheetId="1" r:id="rId1"/>
    <sheet name="PEP" sheetId="2" r:id="rId2"/>
    <sheet name="KO vs PEP" sheetId="3" r:id="rId3"/>
  </sheets>
  <definedNames/>
  <calcPr fullCalcOnLoad="1"/>
</workbook>
</file>

<file path=xl/sharedStrings.xml><?xml version="1.0" encoding="utf-8"?>
<sst xmlns="http://schemas.openxmlformats.org/spreadsheetml/2006/main" count="728" uniqueCount="342">
  <si>
    <r>
      <t>The Coca-Cola Company: Financial Statements</t>
    </r>
    <r>
      <rPr>
        <sz val="8"/>
        <rFont val="Tahoma"/>
        <family val="2"/>
      </rPr>
      <t>    </t>
    </r>
  </si>
  <si>
    <t>Fiscal Year ends 12/06</t>
  </si>
  <si>
    <t>Financial Statement:</t>
  </si>
  <si>
    <r>
      <t>View:</t>
    </r>
    <r>
      <rPr>
        <sz val="8"/>
        <rFont val="Tahoma"/>
        <family val="2"/>
      </rPr>
      <t> </t>
    </r>
  </si>
  <si>
    <r>
      <t xml:space="preserve">Financial statements are presented in a </t>
    </r>
    <r>
      <rPr>
        <sz val="8.5"/>
        <color indexed="62"/>
        <rFont val="Tahoma"/>
        <family val="2"/>
      </rPr>
      <t>Media General Financial Services proprietary format</t>
    </r>
    <r>
      <rPr>
        <sz val="8.5"/>
        <rFont val="Tahoma"/>
        <family val="2"/>
      </rPr>
      <t xml:space="preserve">. See 10K and 10Q </t>
    </r>
    <r>
      <rPr>
        <sz val="8.5"/>
        <color indexed="62"/>
        <rFont val="Tahoma"/>
        <family val="2"/>
      </rPr>
      <t>SEC Filings</t>
    </r>
    <r>
      <rPr>
        <sz val="8.5"/>
        <rFont val="Tahoma"/>
        <family val="2"/>
      </rPr>
      <t xml:space="preserve"> for as reported statements. </t>
    </r>
  </si>
  <si>
    <t>Sales</t>
  </si>
  <si>
    <t>Cost of Sales</t>
  </si>
  <si>
    <t>Gross Operating Profit</t>
  </si>
  <si>
    <t>Selling, General &amp; Admin. Expense</t>
  </si>
  <si>
    <t>Other Taxes</t>
  </si>
  <si>
    <t>EBITDA</t>
  </si>
  <si>
    <t>Depreciation &amp; Amortization</t>
  </si>
  <si>
    <t>EBIT</t>
  </si>
  <si>
    <t>Other Income, Net</t>
  </si>
  <si>
    <t>Total Income Avail for Interest Exp.</t>
  </si>
  <si>
    <t>Interest Expense</t>
  </si>
  <si>
    <t>Minority Interest</t>
  </si>
  <si>
    <t>Pre-tax Income</t>
  </si>
  <si>
    <t>Income Taxes</t>
  </si>
  <si>
    <t>Special Income/Charges</t>
  </si>
  <si>
    <t>Net Income from Cont. Operations</t>
  </si>
  <si>
    <t>Net Income from Discont. Opers.</t>
  </si>
  <si>
    <t>Net Income from Total Operations</t>
  </si>
  <si>
    <t>Normalized Income</t>
  </si>
  <si>
    <t>Extraordinary Income</t>
  </si>
  <si>
    <t>Income from Cum. Eff. of Acct. Chg.</t>
  </si>
  <si>
    <t>Income from Tax Loss Carryforward</t>
  </si>
  <si>
    <t>Other Gains (Losses)</t>
  </si>
  <si>
    <t>Total Net Income</t>
  </si>
  <si>
    <t>Dividends Paid per Share</t>
  </si>
  <si>
    <t>Preferred Dividends</t>
  </si>
  <si>
    <t>Basic EPS from Cont. Operations</t>
  </si>
  <si>
    <t>Basic EPS from Discont. Operations</t>
  </si>
  <si>
    <t>Basic EPS from Total Operations</t>
  </si>
  <si>
    <t>Diluted EPS from Cont. Operations</t>
  </si>
  <si>
    <t>Diluted EPS from Discont. Operations</t>
  </si>
  <si>
    <t>Diluted EPS from Total Operations</t>
  </si>
  <si>
    <t>Assets</t>
  </si>
  <si>
    <t>Current Assets</t>
  </si>
  <si>
    <t>Cash and Equivalents</t>
  </si>
  <si>
    <t>Receivables</t>
  </si>
  <si>
    <t>Inventories</t>
  </si>
  <si>
    <t>Other Current Assets</t>
  </si>
  <si>
    <t>Total Current Assets</t>
  </si>
  <si>
    <t>Non-Current Assets</t>
  </si>
  <si>
    <t>Property, Plant &amp; Equipment, Gross</t>
  </si>
  <si>
    <t>Accum. Depreciation &amp; Depletion</t>
  </si>
  <si>
    <t>Property, Plant &amp; Equipment, Net</t>
  </si>
  <si>
    <t>Intangibles</t>
  </si>
  <si>
    <t>Other Non-Current Assets</t>
  </si>
  <si>
    <t>Total Non-Current Assets</t>
  </si>
  <si>
    <t>Total Assets</t>
  </si>
  <si>
    <t>Liabilities &amp; Shareholder's Equity</t>
  </si>
  <si>
    <t>Current Liabilities</t>
  </si>
  <si>
    <t>Accounts Payable</t>
  </si>
  <si>
    <t>Short Term Debt</t>
  </si>
  <si>
    <t>Other Current Liabilities</t>
  </si>
  <si>
    <t>Total Current Liabilities</t>
  </si>
  <si>
    <t>Non-Current liabilites</t>
  </si>
  <si>
    <t>Long Term Debt</t>
  </si>
  <si>
    <t>Deferred Income Taxes</t>
  </si>
  <si>
    <t>Other Non-Current Liabilities</t>
  </si>
  <si>
    <t>Total Non-Current Liabilities</t>
  </si>
  <si>
    <t>Total Liabilities</t>
  </si>
  <si>
    <t>Shareholder's Equity</t>
  </si>
  <si>
    <t>Preferred Stock Equity</t>
  </si>
  <si>
    <t>Common Stock Equity</t>
  </si>
  <si>
    <t>Total Equity</t>
  </si>
  <si>
    <t>Total Liabilities &amp; Stock Equity</t>
  </si>
  <si>
    <t>Total Common Shares Outstanding</t>
  </si>
  <si>
    <t>2.4 Bil</t>
  </si>
  <si>
    <t>2.5 Bil</t>
  </si>
  <si>
    <t>Preferred Shares</t>
  </si>
  <si>
    <t>Treasury Shares</t>
  </si>
  <si>
    <t>1.1 Bil</t>
  </si>
  <si>
    <t>1.0 Bil</t>
  </si>
  <si>
    <t>Data providers</t>
  </si>
  <si>
    <t>Financial Statement data provided by Hemscott, Inc. .</t>
  </si>
  <si>
    <t>Quotes supplied by ComStock, an Interactive Data company.</t>
  </si>
  <si>
    <t>Balance Sheets</t>
  </si>
  <si>
    <t>Cash Flow from Operating Activities</t>
  </si>
  <si>
    <t>Net Income (Loss)</t>
  </si>
  <si>
    <t>Depreciation and Amortization</t>
  </si>
  <si>
    <t>Operating (Gains) Losses</t>
  </si>
  <si>
    <t>Extraordinary (Gains) Losses</t>
  </si>
  <si>
    <t>Change in Working Capital</t>
  </si>
  <si>
    <t>(Increase) Decr. in Receivables</t>
  </si>
  <si>
    <t>(Increase) Decr. in Inventories</t>
  </si>
  <si>
    <t>(Increase) Decr. in Other Curr. Assets</t>
  </si>
  <si>
    <t>(Decrease) Incr. in Payables</t>
  </si>
  <si>
    <t>(Decrease) Incr. in Other Curr. Liabs.</t>
  </si>
  <si>
    <t>Other Non-Cash Items</t>
  </si>
  <si>
    <t>Net Cash from Cont. Operations</t>
  </si>
  <si>
    <t>Net Cash from Discont. Operations</t>
  </si>
  <si>
    <t>Net Cash from Operating Activities</t>
  </si>
  <si>
    <t>Cash Flow from Investing Activities</t>
  </si>
  <si>
    <t>Cash Flow Provided by:</t>
  </si>
  <si>
    <t>Sale of Property, Plant, Equipment</t>
  </si>
  <si>
    <t>Sale of Short Term Investments</t>
  </si>
  <si>
    <t>Cash Used by:</t>
  </si>
  <si>
    <t>Purchase of Property, Plant, Equipmt.</t>
  </si>
  <si>
    <t>Purchase of Short Term Investments</t>
  </si>
  <si>
    <t>Other Investing Changes Net</t>
  </si>
  <si>
    <t>Net Cash from Investing Activities</t>
  </si>
  <si>
    <t>Cash Flow from Financing Activities</t>
  </si>
  <si>
    <t>Issuance of Debt</t>
  </si>
  <si>
    <t>Issuance of Capital Stock</t>
  </si>
  <si>
    <t>Cash Used for:</t>
  </si>
  <si>
    <t>Repayment of Debt</t>
  </si>
  <si>
    <t>Repurchase of Capital Stock</t>
  </si>
  <si>
    <t>Payment of Cash Dividends</t>
  </si>
  <si>
    <t>Other Financing Charges, Net</t>
  </si>
  <si>
    <t>Net Cash from Financing Activities</t>
  </si>
  <si>
    <t>Effect of Exchange Rate Changes</t>
  </si>
  <si>
    <t>Net Change in Cash &amp; Cash Equivalents</t>
  </si>
  <si>
    <t>Cash at Beginning of Period</t>
  </si>
  <si>
    <t>Free Cash Flow</t>
  </si>
  <si>
    <t>Statement of Cash Flows</t>
  </si>
  <si>
    <r>
      <t xml:space="preserve">Industry : </t>
    </r>
    <r>
      <rPr>
        <b/>
        <sz val="10"/>
        <rFont val="Tahoma"/>
        <family val="2"/>
      </rPr>
      <t>Beverages - Soft Drinks</t>
    </r>
  </si>
  <si>
    <r>
      <t xml:space="preserve">Employees : </t>
    </r>
    <r>
      <rPr>
        <b/>
        <sz val="10"/>
        <rFont val="Tahoma"/>
        <family val="2"/>
      </rPr>
      <t>55,000</t>
    </r>
  </si>
  <si>
    <r>
      <t xml:space="preserve">Exchange : </t>
    </r>
    <r>
      <rPr>
        <b/>
        <sz val="10"/>
        <rFont val="Tahoma"/>
        <family val="2"/>
      </rPr>
      <t>NYSE</t>
    </r>
  </si>
  <si>
    <t>The Coca-Cola Company (Coca-Cola) manufactures, distributes and markets non-alcoholic beverage concentrates and syrups, including fountain syrups, in the world. The Company manufactures and sells non-alcoholic beverages, primarily carbonated soft drinks and a variety of non-carbonated beverages. Coca-Cola also manufactures and distributes juices and juice drinks and certain water products, such as Dasani. The Company also has ownership interests in numerous bottling and canning operations. Coca-Cola has six strategic business units: North America, Africa, East, South Asia and Pacific Rim, European Union, Latin America and North Asia, Eurasia and Middle East. Finished beverage products bearing its trademarks are sold in more than 200 countries worldwide.</t>
  </si>
  <si>
    <t>Stock Activity</t>
  </si>
  <si>
    <t>Last Price</t>
  </si>
  <si>
    <t>52 Week High</t>
  </si>
  <si>
    <t>52 Week Low</t>
  </si>
  <si>
    <t>Volume</t>
  </si>
  <si>
    <t>Average Daily Volume (13wk)</t>
  </si>
  <si>
    <t>50 Day Moving Average</t>
  </si>
  <si>
    <t>200 Day Moving Average</t>
  </si>
  <si>
    <t>Volatility (beta)</t>
  </si>
  <si>
    <t>Growth Rates %</t>
  </si>
  <si>
    <t>Company</t>
  </si>
  <si>
    <t>Industry</t>
  </si>
  <si>
    <t>S&amp;P 500</t>
  </si>
  <si>
    <t>Sales (Qtr vs year ago qtr)</t>
  </si>
  <si>
    <t>Net Income (YTD vs YTD)</t>
  </si>
  <si>
    <t>Net Income (Qtr vs year ago qtr)</t>
  </si>
  <si>
    <t>Sales (5-Year Annual Avg.)</t>
  </si>
  <si>
    <t>Net Income (5-Year Annual Avg.)</t>
  </si>
  <si>
    <t>Dividends (5-Year Annual Avg.)</t>
  </si>
  <si>
    <t>Profit Margins %</t>
  </si>
  <si>
    <t>Gross Margin</t>
  </si>
  <si>
    <t>Pre-Tax Margin</t>
  </si>
  <si>
    <t>Net Profit Margin</t>
  </si>
  <si>
    <t>5Yr Gross Margin (5-Year Avg.)</t>
  </si>
  <si>
    <t>5Yr PreTax Margin (5-Year Avg.)</t>
  </si>
  <si>
    <t>5Yr Net Profit Margin (5-Year Avg.)</t>
  </si>
  <si>
    <t>Financial Condition</t>
  </si>
  <si>
    <t>Debt/Equity Ratio</t>
  </si>
  <si>
    <t>Current Ratio</t>
  </si>
  <si>
    <t>Quick Ratio</t>
  </si>
  <si>
    <t>Interest Coverage</t>
  </si>
  <si>
    <t>Leverage Ratio</t>
  </si>
  <si>
    <t>Book Value/Share</t>
  </si>
  <si>
    <t>Investment Returns %</t>
  </si>
  <si>
    <t>Return On Equity</t>
  </si>
  <si>
    <t>Return On Assets</t>
  </si>
  <si>
    <t>Return On Capital</t>
  </si>
  <si>
    <t>Return On Equity (5-Year Avg.)</t>
  </si>
  <si>
    <t>Return On Assets (5-Year Avg.)</t>
  </si>
  <si>
    <t>Return On Capital (5-Year Avg.)</t>
  </si>
  <si>
    <t>Industry: Beverages - Soft Drinks</t>
  </si>
  <si>
    <r>
      <t>PepsiCo, Inc.: Financial Statements</t>
    </r>
    <r>
      <rPr>
        <sz val="8"/>
        <rFont val="Tahoma"/>
        <family val="2"/>
      </rPr>
      <t>    </t>
    </r>
  </si>
  <si>
    <t>Data is from MSN Money</t>
  </si>
  <si>
    <t>1.7 Bil</t>
  </si>
  <si>
    <t>1.8 Bil</t>
  </si>
  <si>
    <t>126.0 Mil</t>
  </si>
  <si>
    <t>103.0 Mil</t>
  </si>
  <si>
    <t>77.0 Mil</t>
  </si>
  <si>
    <t>60.0 Mil</t>
  </si>
  <si>
    <t>26.0 Mil</t>
  </si>
  <si>
    <t>Quotes supplied by ComStock, an Interactive Data company</t>
  </si>
  <si>
    <r>
      <t xml:space="preserve">Employees : </t>
    </r>
    <r>
      <rPr>
        <b/>
        <sz val="10"/>
        <rFont val="Tahoma"/>
        <family val="2"/>
      </rPr>
      <t>157,000</t>
    </r>
  </si>
  <si>
    <t>PepsiCo, Inc. is a global snack and beverage company. It manufactures, markets and sells a range of salty, convenient, sweet and grain-based snacks, carbonated and non-carbonated beverages, and foods. The Company is organized in four divisions: Frito-Lay North America, PepsiCo Beverages North America, PepsiCo International and Quaker Foods North America. Its North American divisions operate in the United States and Canada. Its international divisions operate in over 200 countries, with its largest operations in Mexico and the United Kingdom. The Company's products are brought to market through direct store delivery, broker warehouse, and food service and vending distribution networks.</t>
  </si>
  <si>
    <t>Common Size Income Statements</t>
  </si>
  <si>
    <t>2004-5</t>
  </si>
  <si>
    <t>2003-4</t>
  </si>
  <si>
    <t>2002-3</t>
  </si>
  <si>
    <t>2001-2</t>
  </si>
  <si>
    <t>Annual Averages</t>
  </si>
  <si>
    <t>Total Cash Inflows</t>
  </si>
  <si>
    <t>Net Cash Flow</t>
  </si>
  <si>
    <t>Growth</t>
  </si>
  <si>
    <t>2001-2005</t>
  </si>
  <si>
    <t>Ratios</t>
  </si>
  <si>
    <t xml:space="preserve"> Receivables Turnover</t>
  </si>
  <si>
    <t xml:space="preserve"> Inventory Turnover</t>
  </si>
  <si>
    <t xml:space="preserve"> Current Ratio</t>
  </si>
  <si>
    <t xml:space="preserve"> Payables Turnover</t>
  </si>
  <si>
    <t xml:space="preserve"> Days Payables</t>
  </si>
  <si>
    <t xml:space="preserve"> Total Asset turnover</t>
  </si>
  <si>
    <t xml:space="preserve"> Days Receivable</t>
  </si>
  <si>
    <t xml:space="preserve"> Days Inventory</t>
  </si>
  <si>
    <t xml:space="preserve"> Times Interest Earned</t>
  </si>
  <si>
    <t>Very safe coverage</t>
  </si>
  <si>
    <t>Stable</t>
  </si>
  <si>
    <t xml:space="preserve"> LT Debt/LT Debt + Equity</t>
  </si>
  <si>
    <t xml:space="preserve"> </t>
  </si>
  <si>
    <t>DuPont Analysis</t>
  </si>
  <si>
    <t>Net Income/Sales</t>
  </si>
  <si>
    <t>Sales/Total Assets</t>
  </si>
  <si>
    <t>Total Assets/Total Equity</t>
  </si>
  <si>
    <t>Return on Equity</t>
  </si>
  <si>
    <t>EBIT Growth &lt; Sales Growth</t>
  </si>
  <si>
    <t>Pretax Income Growth &gt; Sales Growth</t>
  </si>
  <si>
    <t>Net Income Growth &gt; Sales Growth</t>
  </si>
  <si>
    <t>Selling, General &amp; Admin. Expense (SG&amp;A)</t>
  </si>
  <si>
    <t>Equity at Book/Equity at Market</t>
  </si>
  <si>
    <t>Closing Stock Price</t>
  </si>
  <si>
    <t>Market Cap (million)</t>
  </si>
  <si>
    <t>Earnings/Price Ratio</t>
  </si>
  <si>
    <t>Cash from Operations Growth &gt; Net Income Growth</t>
  </si>
  <si>
    <t>Stock Repurchased &gt; Stock Issued</t>
  </si>
  <si>
    <t>(i.e. Repaying &gt; New Financing)</t>
  </si>
  <si>
    <t>Book Value per Share</t>
  </si>
  <si>
    <t>Book value/Market Value per Share</t>
  </si>
  <si>
    <t>Corresponding P/E Ratio</t>
  </si>
  <si>
    <t xml:space="preserve">Growth in Cash Investing &lt; Growth in Cash </t>
  </si>
  <si>
    <t>Growth of Cash from Operations &lt; Net Income Growth</t>
  </si>
  <si>
    <t>Debt Issuance &gt; Debt Repayment</t>
  </si>
  <si>
    <t>KO lags behind the Industry and the S&amp;P in all categories.</t>
  </si>
  <si>
    <t>KO has better profit margins than Industry and the S&amp;P in all categories.</t>
  </si>
  <si>
    <t>KO has lower debt ratio than Industry and S&amp;P.</t>
  </si>
  <si>
    <t>KO has lower current ratio than Industry and S&amp;P.</t>
  </si>
  <si>
    <t>All quick ratios are below 1.0.</t>
  </si>
  <si>
    <t>KO has much greater interest coverage than Industry and S&amp;P</t>
  </si>
  <si>
    <t>KO has much less leverage than Industry and S&amp;P</t>
  </si>
  <si>
    <t>KO has better returns than Industry and S&amp;P in all categories.</t>
  </si>
  <si>
    <t>PEP lags behind the Industry and the S&amp;P in most categories.</t>
  </si>
  <si>
    <t>PEP has better profit margins than Industry and the S&amp;P in all categories.</t>
  </si>
  <si>
    <t>PEP has lower debt ratio than Industry and S&amp;P.</t>
  </si>
  <si>
    <t>PEP has better current ratio than Industry but below S&amp;P.</t>
  </si>
  <si>
    <t>PEP has much greater interest coverage than Industry and S&amp;P</t>
  </si>
  <si>
    <t>PEP has much less leverage than Industry and S&amp;P</t>
  </si>
  <si>
    <t>PEP has better returns than Industry and S&amp;P in all categories.</t>
  </si>
  <si>
    <t>Financial data in U.S. $ millions</t>
  </si>
  <si>
    <t>KO</t>
  </si>
  <si>
    <t>PEP</t>
  </si>
  <si>
    <t>Growth 2001-2006</t>
  </si>
  <si>
    <t>% of Sales - 2005</t>
  </si>
  <si>
    <t>Winner</t>
  </si>
  <si>
    <t xml:space="preserve"> Quick Ratio</t>
  </si>
  <si>
    <t>Short Term Solvency</t>
  </si>
  <si>
    <t>Days Receivables</t>
  </si>
  <si>
    <t>Days Inventory</t>
  </si>
  <si>
    <t>Days Payables</t>
  </si>
  <si>
    <t>TIE</t>
  </si>
  <si>
    <t>Long Term Solvency</t>
  </si>
  <si>
    <t>Times Interest Earned</t>
  </si>
  <si>
    <t>LT Debt/LT Debt + Equity</t>
  </si>
  <si>
    <t>Market Ratios</t>
  </si>
  <si>
    <t>Equity Market/Book Ratio</t>
  </si>
  <si>
    <t>Comparison of KO and PEP</t>
  </si>
  <si>
    <t>Conclusions</t>
  </si>
  <si>
    <t>PEP also has more diversified product lines than KO, which is limited to beverages.</t>
  </si>
  <si>
    <t>Both KO and PEP are very profitable and very solvent corporations that are conservatively financed.</t>
  </si>
  <si>
    <t>Beta</t>
  </si>
  <si>
    <t>KO and PEP both lag behind the growth rates of the soft drink beverage industry and the S&amp;P.</t>
  </si>
  <si>
    <t>KO and PEP both have better profit margins than the soft drink beverage industry and the S&amp;P</t>
  </si>
  <si>
    <t>KO and PEP both have stronger and more conservative financial condition  than the soft drink beverage industry and the S&amp;P</t>
  </si>
  <si>
    <t>KO and PEP both have better investment returns than the soft drink beverage industry and the S&amp;P</t>
  </si>
  <si>
    <t>Both KO and PEP are ahead of their industry in profitability, investment returns, and financial strength, but lag in growth.</t>
  </si>
  <si>
    <t>KO is superior to PEP on Profitability to Sales, Long Term Solvency, and Return on Equity.</t>
  </si>
  <si>
    <t>PEP is superior to KO on Growth, Short Term Solvency, and Market Ratios.</t>
  </si>
  <si>
    <t>DIRECT COMPETITOR COMPARISON</t>
  </si>
  <si>
    <t>CSG</t>
  </si>
  <si>
    <t>Market Cap:</t>
  </si>
  <si>
    <t>Qtrly Rev Growth (yoy):</t>
  </si>
  <si>
    <t>Revenue (ttm):</t>
  </si>
  <si>
    <t>Gross Margin (ttm):</t>
  </si>
  <si>
    <t>Oper Margins (ttm):</t>
  </si>
  <si>
    <t>Net Income (ttm):</t>
  </si>
  <si>
    <t>EPS (ttm):</t>
  </si>
  <si>
    <t>P/E (ttm):</t>
  </si>
  <si>
    <t>PEG (5 yr expected):</t>
  </si>
  <si>
    <t>P/S (ttm):</t>
  </si>
  <si>
    <t>CSG = Cadbury Schweppes Public Ltd. Co.</t>
  </si>
  <si>
    <t>PEP = Pepsico Inc.</t>
  </si>
  <si>
    <t>Industry = Beverages - Soft Drinks</t>
  </si>
  <si>
    <r>
      <t>Source</t>
    </r>
    <r>
      <rPr>
        <sz val="10"/>
        <rFont val="Arial"/>
        <family val="0"/>
      </rPr>
      <t>: Yahoo Finance</t>
    </r>
  </si>
  <si>
    <t>Employees:</t>
  </si>
  <si>
    <t>KO = Coca-Cola</t>
  </si>
  <si>
    <r>
      <t>Final conclusion</t>
    </r>
    <r>
      <rPr>
        <b/>
        <sz val="12"/>
        <color indexed="12"/>
        <rFont val="Arial"/>
        <family val="0"/>
      </rPr>
      <t xml:space="preserve">: the market correctly perceives that PEP has superior growth and product line diversification </t>
    </r>
  </si>
  <si>
    <t>compared to KO, and rewards PEP with a higher P/E Ratio and Equity Market to Book Ratio than KO.</t>
  </si>
  <si>
    <t>DuPont Analysis shows us that KO is more profitable on Sales, but PEP more than compensates by better Asset Turnover and more Leverage, thus ending up with a slightly higher Return on Equity than KO.</t>
  </si>
  <si>
    <t>P/E Ratio 12/31/05</t>
  </si>
  <si>
    <t>Equity Market/Book 12/31/05</t>
  </si>
  <si>
    <t>Profit margins are eroding slightly, but cost control has been successful.</t>
  </si>
  <si>
    <t>Gross Profit Growth &lt; Sales Growth. Margins are eroding.</t>
  </si>
  <si>
    <t>SG&amp;A Growth &lt; Sales Growth. Cost control offsets some margin erosion.</t>
  </si>
  <si>
    <t>Barely adequate.</t>
  </si>
  <si>
    <t>Low and falling.</t>
  </si>
  <si>
    <t>Excellent.</t>
  </si>
  <si>
    <t>from Operations &lt; Growth in Financing. Mature, low growth company.</t>
  </si>
  <si>
    <t>Debt Repayment &gt; Debt Issuance. Mature, low growth company.</t>
  </si>
  <si>
    <t>Stock Repurchased &gt; Stock Issued. Mature, low growth company.</t>
  </si>
  <si>
    <t>Financing is increasingly negative. Mature, low growth company.</t>
  </si>
  <si>
    <t>Gross Profit Growth &lt; Sales Growth. Margins eroding.</t>
  </si>
  <si>
    <t>SG&amp;A Growth &lt; Sales Growth. Good cost control.</t>
  </si>
  <si>
    <t>EBIT Growth &gt; Sales Growth. Due to cost control.</t>
  </si>
  <si>
    <t>Net Income Growth &gt; Sales Growth. Due to cost control.</t>
  </si>
  <si>
    <t>Low, and stable.</t>
  </si>
  <si>
    <t>from Operations &lt; Growth in Financing. Lower growth, mature company.</t>
  </si>
  <si>
    <t>Financing is negative each year. Lower growth, mature company.</t>
  </si>
  <si>
    <t>Both KO and PEP are lower growth, mature companies.</t>
  </si>
  <si>
    <t>4.12 Mil</t>
  </si>
  <si>
    <t>5.35 Mil</t>
  </si>
  <si>
    <t>KO stock price history lags behind the S&amp;P since Sep 2005.</t>
  </si>
  <si>
    <t>PEP stock price history is much better than S&amp;P since Sep 2005.</t>
  </si>
  <si>
    <t>3.86 Mil</t>
  </si>
  <si>
    <t>3.88 Mil</t>
  </si>
  <si>
    <t>Corresponding Market/Book value of stock</t>
  </si>
  <si>
    <t>103.04B</t>
  </si>
  <si>
    <t>21.74B</t>
  </si>
  <si>
    <t>105.98B</t>
  </si>
  <si>
    <t>1.98B</t>
  </si>
  <si>
    <t>5.70K</t>
  </si>
  <si>
    <t>23.29B</t>
  </si>
  <si>
    <t>13.57B</t>
  </si>
  <si>
    <t>34.08B</t>
  </si>
  <si>
    <t>1.76B</t>
  </si>
  <si>
    <t>7.75B</t>
  </si>
  <si>
    <t>2.58B</t>
  </si>
  <si>
    <t>8.13B</t>
  </si>
  <si>
    <t>209.41M</t>
  </si>
  <si>
    <t>5.09B</t>
  </si>
  <si>
    <t>1.06B</t>
  </si>
  <si>
    <t>4.34B</t>
  </si>
  <si>
    <t>68.75M</t>
  </si>
  <si>
    <t>It is a widely-used measure that attempts to estimate Cash from Operations.</t>
  </si>
  <si>
    <t>Despite its popularity, it is deeply flawed and I suggest you never use it.</t>
  </si>
  <si>
    <t>It fails to adequately estimate Cash from Operations because:</t>
  </si>
  <si>
    <t>It omits changes in working capital.</t>
  </si>
  <si>
    <t>It omits noncash items in the income statement other</t>
  </si>
  <si>
    <t xml:space="preserve">   than Depreciation and Amortization.</t>
  </si>
  <si>
    <t>It omits Interest Expense and Tax Expense</t>
  </si>
  <si>
    <t xml:space="preserve">a) </t>
  </si>
  <si>
    <t xml:space="preserve">b) </t>
  </si>
  <si>
    <t xml:space="preserve">c) </t>
  </si>
  <si>
    <r>
      <t>EBITDA</t>
    </r>
    <r>
      <rPr>
        <b/>
        <sz val="16"/>
        <rFont val="Arial"/>
        <family val="2"/>
      </rPr>
      <t>*</t>
    </r>
    <r>
      <rPr>
        <sz val="12"/>
        <rFont val="Arial"/>
        <family val="2"/>
      </rPr>
      <t xml:space="preserve"> (ttm):</t>
    </r>
  </si>
  <si>
    <r>
      <t>*</t>
    </r>
    <r>
      <rPr>
        <sz val="10"/>
        <rFont val="Arial"/>
        <family val="0"/>
      </rPr>
      <t xml:space="preserve"> EBITDA is Earnings Before Interest, Depreciation and Amortization.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</si>
</sst>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Red]&quot;($&quot;#,##0.00\)"/>
    <numFmt numFmtId="170" formatCode="0.0000"/>
    <numFmt numFmtId="171" formatCode="&quot;$&quot;#,##0"/>
    <numFmt numFmtId="172" formatCode="#,##0.0"/>
    <numFmt numFmtId="173" formatCode="&quot;$&quot;#,##0.0"/>
    <numFmt numFmtId="174" formatCode="0.0%"/>
    <numFmt numFmtId="175" formatCode="&quot;$&quot;#,##0.00"/>
  </numFmts>
  <fonts count="35">
    <font>
      <sz val="10"/>
      <name val="Arial"/>
      <family val="0"/>
    </font>
    <font>
      <sz val="8"/>
      <name val="Tahoma"/>
      <family val="2"/>
    </font>
    <font>
      <b/>
      <sz val="12"/>
      <color indexed="63"/>
      <name val="Tahoma"/>
      <family val="2"/>
    </font>
    <font>
      <sz val="8.5"/>
      <name val="Tahoma"/>
      <family val="2"/>
    </font>
    <font>
      <b/>
      <sz val="8"/>
      <name val="Tahoma"/>
      <family val="2"/>
    </font>
    <font>
      <sz val="8.5"/>
      <color indexed="62"/>
      <name val="Tahoma"/>
      <family val="2"/>
    </font>
    <font>
      <b/>
      <sz val="8.5"/>
      <color indexed="9"/>
      <name val="Tahoma"/>
      <family val="2"/>
    </font>
    <font>
      <b/>
      <u val="single"/>
      <sz val="8.5"/>
      <name val="Tahoma"/>
      <family val="2"/>
    </font>
    <font>
      <b/>
      <sz val="8.5"/>
      <color indexed="63"/>
      <name val="Tahoma"/>
      <family val="2"/>
    </font>
    <font>
      <b/>
      <sz val="8.5"/>
      <color indexed="23"/>
      <name val="Tahoma"/>
      <family val="2"/>
    </font>
    <font>
      <u val="single"/>
      <sz val="10"/>
      <color indexed="12"/>
      <name val="Arial"/>
      <family val="0"/>
    </font>
    <font>
      <b/>
      <u val="single"/>
      <sz val="10"/>
      <name val="Arial"/>
      <family val="2"/>
    </font>
    <font>
      <sz val="10"/>
      <name val="Tahoma"/>
      <family val="2"/>
    </font>
    <font>
      <b/>
      <sz val="10"/>
      <name val="Tahoma"/>
      <family val="2"/>
    </font>
    <font>
      <b/>
      <sz val="10"/>
      <color indexed="9"/>
      <name val="Tahoma"/>
      <family val="2"/>
    </font>
    <font>
      <sz val="10"/>
      <color indexed="10"/>
      <name val="Tahoma"/>
      <family val="2"/>
    </font>
    <font>
      <u val="single"/>
      <sz val="10"/>
      <color indexed="36"/>
      <name val="Arial"/>
      <family val="0"/>
    </font>
    <font>
      <b/>
      <sz val="10"/>
      <color indexed="63"/>
      <name val="Tahoma"/>
      <family val="2"/>
    </font>
    <font>
      <sz val="8"/>
      <color indexed="10"/>
      <name val="Tahoma"/>
      <family val="2"/>
    </font>
    <font>
      <b/>
      <sz val="10"/>
      <name val="Arial"/>
      <family val="2"/>
    </font>
    <font>
      <b/>
      <u val="single"/>
      <sz val="10"/>
      <color indexed="12"/>
      <name val="Arial"/>
      <family val="2"/>
    </font>
    <font>
      <b/>
      <u val="single"/>
      <sz val="8"/>
      <name val="Tahoma"/>
      <family val="2"/>
    </font>
    <font>
      <sz val="10"/>
      <color indexed="12"/>
      <name val="Arial"/>
      <family val="0"/>
    </font>
    <font>
      <b/>
      <sz val="10"/>
      <color indexed="12"/>
      <name val="Arial"/>
      <family val="2"/>
    </font>
    <font>
      <b/>
      <sz val="8.5"/>
      <color indexed="12"/>
      <name val="Tahoma"/>
      <family val="2"/>
    </font>
    <font>
      <b/>
      <sz val="8"/>
      <color indexed="12"/>
      <name val="Tahoma"/>
      <family val="2"/>
    </font>
    <font>
      <b/>
      <u val="single"/>
      <sz val="12"/>
      <color indexed="12"/>
      <name val="Arial"/>
      <family val="2"/>
    </font>
    <font>
      <sz val="7.9"/>
      <name val="Arial"/>
      <family val="2"/>
    </font>
    <font>
      <b/>
      <sz val="8.1"/>
      <name val="Verdana"/>
      <family val="2"/>
    </font>
    <font>
      <u val="single"/>
      <sz val="10"/>
      <name val="Arial"/>
      <family val="2"/>
    </font>
    <font>
      <b/>
      <sz val="12"/>
      <color indexed="12"/>
      <name val="Arial"/>
      <family val="0"/>
    </font>
    <font>
      <sz val="12"/>
      <name val="Arial"/>
      <family val="0"/>
    </font>
    <font>
      <sz val="12"/>
      <color indexed="8"/>
      <name val="Arial"/>
      <family val="2"/>
    </font>
    <font>
      <b/>
      <u val="single"/>
      <sz val="12"/>
      <name val="Arial"/>
      <family val="2"/>
    </font>
    <font>
      <b/>
      <sz val="16"/>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s>
  <borders count="32">
    <border>
      <left/>
      <right/>
      <top/>
      <bottom/>
      <diagonal/>
    </border>
    <border>
      <left>
        <color indexed="63"/>
      </left>
      <right>
        <color indexed="63"/>
      </right>
      <top style="medium">
        <color indexed="44"/>
      </top>
      <bottom>
        <color indexed="63"/>
      </bottom>
    </border>
    <border>
      <left>
        <color indexed="63"/>
      </left>
      <right style="medium">
        <color indexed="44"/>
      </right>
      <top style="medium">
        <color indexed="44"/>
      </top>
      <bottom>
        <color indexed="63"/>
      </bottom>
    </border>
    <border>
      <left>
        <color indexed="63"/>
      </left>
      <right style="medium">
        <color indexed="44"/>
      </right>
      <top>
        <color indexed="63"/>
      </top>
      <bottom>
        <color indexed="63"/>
      </bottom>
    </border>
    <border>
      <left style="medium">
        <color indexed="44"/>
      </left>
      <right>
        <color indexed="63"/>
      </right>
      <top>
        <color indexed="63"/>
      </top>
      <bottom>
        <color indexed="63"/>
      </bottom>
    </border>
    <border>
      <left style="medium">
        <color indexed="44"/>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color indexed="44"/>
      </right>
      <top style="thin">
        <color indexed="22"/>
      </top>
      <bottom style="thin">
        <color indexed="22"/>
      </bottom>
    </border>
    <border>
      <left>
        <color indexed="63"/>
      </left>
      <right>
        <color indexed="63"/>
      </right>
      <top>
        <color indexed="63"/>
      </top>
      <bottom style="thin">
        <color indexed="22"/>
      </bottom>
    </border>
    <border>
      <left>
        <color indexed="63"/>
      </left>
      <right style="medium">
        <color indexed="44"/>
      </right>
      <top>
        <color indexed="63"/>
      </top>
      <bottom style="thin">
        <color indexed="22"/>
      </bottom>
    </border>
    <border>
      <left style="medium">
        <color indexed="44"/>
      </left>
      <right style="medium">
        <color indexed="31"/>
      </right>
      <top style="medium">
        <color indexed="44"/>
      </top>
      <bottom>
        <color indexed="63"/>
      </bottom>
    </border>
    <border>
      <left style="medium">
        <color indexed="44"/>
      </left>
      <right style="medium">
        <color indexed="31"/>
      </right>
      <top>
        <color indexed="63"/>
      </top>
      <bottom>
        <color indexed="63"/>
      </bottom>
    </border>
    <border>
      <left style="medium">
        <color indexed="44"/>
      </left>
      <right style="medium">
        <color indexed="31"/>
      </right>
      <top>
        <color indexed="63"/>
      </top>
      <bottom style="medium">
        <color indexed="31"/>
      </bottom>
    </border>
    <border>
      <left>
        <color indexed="63"/>
      </left>
      <right>
        <color indexed="63"/>
      </right>
      <top>
        <color indexed="63"/>
      </top>
      <bottom style="medium">
        <color indexed="22"/>
      </bottom>
    </border>
    <border>
      <left style="medium">
        <color indexed="44"/>
      </left>
      <right>
        <color indexed="63"/>
      </right>
      <top>
        <color indexed="63"/>
      </top>
      <bottom style="medium">
        <color indexed="22"/>
      </bottom>
    </border>
    <border>
      <left>
        <color indexed="63"/>
      </left>
      <right style="medium">
        <color indexed="44"/>
      </right>
      <top>
        <color indexed="63"/>
      </top>
      <bottom style="medium">
        <color indexed="22"/>
      </bottom>
    </border>
    <border>
      <left style="medium">
        <color indexed="44"/>
      </left>
      <right>
        <color indexed="63"/>
      </right>
      <top style="medium">
        <color indexed="44"/>
      </top>
      <bottom>
        <color indexed="63"/>
      </bottom>
    </border>
    <border>
      <left style="medium">
        <color indexed="4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medium">
        <color indexed="44"/>
      </right>
      <top style="thin">
        <color indexed="22"/>
      </top>
      <bottom>
        <color indexed="63"/>
      </bottom>
    </border>
    <border>
      <left style="medium">
        <color indexed="31"/>
      </left>
      <right style="medium">
        <color indexed="31"/>
      </right>
      <top style="medium">
        <color indexed="31"/>
      </top>
      <bottom>
        <color indexed="63"/>
      </bottom>
    </border>
    <border>
      <left style="medium">
        <color indexed="31"/>
      </left>
      <right style="medium">
        <color indexed="31"/>
      </right>
      <top>
        <color indexed="63"/>
      </top>
      <bottom>
        <color indexed="63"/>
      </bottom>
    </border>
    <border>
      <left style="medium">
        <color indexed="31"/>
      </left>
      <right style="medium">
        <color indexed="31"/>
      </right>
      <top>
        <color indexed="63"/>
      </top>
      <bottom style="medium">
        <color indexed="31"/>
      </bottom>
    </border>
    <border>
      <left>
        <color indexed="63"/>
      </left>
      <right>
        <color indexed="63"/>
      </right>
      <top>
        <color indexed="63"/>
      </top>
      <bottom style="medium">
        <color indexed="44"/>
      </bottom>
    </border>
    <border>
      <left>
        <color indexed="63"/>
      </left>
      <right style="medium">
        <color indexed="44"/>
      </right>
      <top>
        <color indexed="63"/>
      </top>
      <bottom style="medium">
        <color indexed="44"/>
      </bottom>
    </border>
    <border>
      <left style="medium">
        <color indexed="44"/>
      </left>
      <right>
        <color indexed="63"/>
      </right>
      <top>
        <color indexed="63"/>
      </top>
      <bottom style="medium">
        <color indexed="44"/>
      </bottom>
    </border>
    <border>
      <left style="medium">
        <color indexed="44"/>
      </left>
      <right>
        <color indexed="63"/>
      </right>
      <top style="medium">
        <color indexed="44"/>
      </top>
      <bottom style="medium">
        <color indexed="22"/>
      </bottom>
    </border>
    <border>
      <left>
        <color indexed="63"/>
      </left>
      <right>
        <color indexed="63"/>
      </right>
      <top style="medium">
        <color indexed="44"/>
      </top>
      <bottom style="medium">
        <color indexed="22"/>
      </bottom>
    </border>
    <border>
      <left style="medium">
        <color indexed="44"/>
      </left>
      <right>
        <color indexed="63"/>
      </right>
      <top>
        <color indexed="63"/>
      </top>
      <bottom style="thin">
        <color indexed="22"/>
      </bottom>
    </border>
    <border>
      <left style="medium">
        <color indexed="44"/>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medium">
        <color indexed="44"/>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3" fontId="0" fillId="0" borderId="0" xfId="0" applyNumberFormat="1" applyAlignment="1" applyProtection="1">
      <alignment/>
      <protection locked="0"/>
    </xf>
    <xf numFmtId="3" fontId="4" fillId="2" borderId="4" xfId="0" applyNumberFormat="1" applyFont="1" applyFill="1" applyBorder="1" applyAlignment="1" applyProtection="1">
      <alignment horizontal="center" vertical="center" wrapText="1"/>
      <protection locked="0"/>
    </xf>
    <xf numFmtId="3" fontId="1" fillId="2" borderId="0" xfId="0" applyNumberFormat="1" applyFont="1" applyFill="1" applyAlignment="1" applyProtection="1">
      <alignment horizontal="center" vertical="center" wrapText="1"/>
      <protection locked="0"/>
    </xf>
    <xf numFmtId="3" fontId="4" fillId="2" borderId="0" xfId="0" applyNumberFormat="1" applyFont="1" applyFill="1" applyAlignment="1" applyProtection="1">
      <alignment horizontal="center" vertical="center" wrapText="1"/>
      <protection locked="0"/>
    </xf>
    <xf numFmtId="3" fontId="0" fillId="2" borderId="0" xfId="0" applyNumberFormat="1" applyFill="1" applyAlignment="1" applyProtection="1">
      <alignment horizontal="center" vertical="center" wrapText="1"/>
      <protection locked="0"/>
    </xf>
    <xf numFmtId="3" fontId="0" fillId="2" borderId="3" xfId="0" applyNumberFormat="1" applyFill="1" applyBorder="1" applyAlignment="1" applyProtection="1">
      <alignment horizontal="center" vertical="center" wrapText="1"/>
      <protection locked="0"/>
    </xf>
    <xf numFmtId="3" fontId="1" fillId="2" borderId="4" xfId="0" applyNumberFormat="1" applyFont="1" applyFill="1" applyBorder="1" applyAlignment="1" applyProtection="1">
      <alignment horizontal="center" vertical="center" wrapText="1"/>
      <protection locked="0"/>
    </xf>
    <xf numFmtId="3" fontId="0" fillId="2" borderId="0" xfId="0" applyNumberFormat="1" applyFill="1" applyAlignment="1" applyProtection="1">
      <alignment/>
      <protection locked="0"/>
    </xf>
    <xf numFmtId="3" fontId="0" fillId="2" borderId="3" xfId="0" applyNumberFormat="1" applyFill="1" applyBorder="1" applyAlignment="1" applyProtection="1">
      <alignment/>
      <protection locked="0"/>
    </xf>
    <xf numFmtId="3" fontId="1" fillId="2" borderId="5" xfId="0" applyNumberFormat="1" applyFont="1" applyFill="1" applyBorder="1" applyAlignment="1" applyProtection="1">
      <alignment horizontal="left" vertical="top" wrapText="1"/>
      <protection locked="0"/>
    </xf>
    <xf numFmtId="3" fontId="1" fillId="2" borderId="6" xfId="0" applyNumberFormat="1" applyFont="1" applyFill="1" applyBorder="1" applyAlignment="1" applyProtection="1">
      <alignment horizontal="right" vertical="top" wrapText="1"/>
      <protection locked="0"/>
    </xf>
    <xf numFmtId="3" fontId="1" fillId="2" borderId="7" xfId="0" applyNumberFormat="1" applyFont="1" applyFill="1" applyBorder="1" applyAlignment="1" applyProtection="1">
      <alignment horizontal="right" vertical="top" wrapText="1"/>
      <protection locked="0"/>
    </xf>
    <xf numFmtId="3" fontId="4" fillId="2" borderId="5" xfId="0" applyNumberFormat="1" applyFont="1" applyFill="1" applyBorder="1" applyAlignment="1" applyProtection="1">
      <alignment horizontal="left" vertical="top" wrapText="1"/>
      <protection locked="0"/>
    </xf>
    <xf numFmtId="3" fontId="4" fillId="2" borderId="6" xfId="0" applyNumberFormat="1" applyFont="1" applyFill="1" applyBorder="1" applyAlignment="1" applyProtection="1">
      <alignment horizontal="right" vertical="top" wrapText="1"/>
      <protection locked="0"/>
    </xf>
    <xf numFmtId="3" fontId="4" fillId="2" borderId="7" xfId="0" applyNumberFormat="1" applyFont="1" applyFill="1" applyBorder="1" applyAlignment="1" applyProtection="1">
      <alignment horizontal="right" vertical="top" wrapText="1"/>
      <protection locked="0"/>
    </xf>
    <xf numFmtId="1" fontId="7" fillId="2" borderId="8" xfId="0" applyNumberFormat="1" applyFont="1" applyFill="1" applyBorder="1" applyAlignment="1" applyProtection="1">
      <alignment horizontal="right" vertical="top" wrapText="1"/>
      <protection locked="0"/>
    </xf>
    <xf numFmtId="1" fontId="7" fillId="2" borderId="9" xfId="0" applyNumberFormat="1" applyFont="1" applyFill="1" applyBorder="1" applyAlignment="1" applyProtection="1">
      <alignment horizontal="right" vertical="top" wrapText="1"/>
      <protection locked="0"/>
    </xf>
    <xf numFmtId="3" fontId="1" fillId="2" borderId="4" xfId="0" applyNumberFormat="1" applyFont="1" applyFill="1" applyBorder="1" applyAlignment="1">
      <alignment horizontal="left" vertical="top" wrapText="1"/>
    </xf>
    <xf numFmtId="3" fontId="1" fillId="2" borderId="0" xfId="0" applyNumberFormat="1" applyFont="1" applyFill="1" applyAlignment="1">
      <alignment horizontal="right" vertical="top" wrapText="1"/>
    </xf>
    <xf numFmtId="3" fontId="1" fillId="2" borderId="3" xfId="0" applyNumberFormat="1" applyFont="1" applyFill="1" applyBorder="1" applyAlignment="1">
      <alignment horizontal="right" vertical="top" wrapText="1"/>
    </xf>
    <xf numFmtId="3" fontId="4" fillId="2" borderId="4" xfId="0" applyNumberFormat="1" applyFont="1" applyFill="1" applyBorder="1" applyAlignment="1">
      <alignment horizontal="left" vertical="top" wrapText="1"/>
    </xf>
    <xf numFmtId="3" fontId="4" fillId="2" borderId="0" xfId="0" applyNumberFormat="1" applyFont="1" applyFill="1" applyAlignment="1">
      <alignment horizontal="right" vertical="top" wrapText="1"/>
    </xf>
    <xf numFmtId="3" fontId="4" fillId="2" borderId="3" xfId="0" applyNumberFormat="1" applyFont="1" applyFill="1" applyBorder="1" applyAlignment="1">
      <alignment horizontal="right" vertical="top" wrapText="1"/>
    </xf>
    <xf numFmtId="3" fontId="11" fillId="0" borderId="0" xfId="0" applyNumberFormat="1" applyFont="1" applyAlignment="1" applyProtection="1">
      <alignment/>
      <protection locked="0"/>
    </xf>
    <xf numFmtId="0" fontId="12" fillId="2" borderId="10" xfId="0" applyFont="1" applyFill="1" applyBorder="1" applyAlignment="1">
      <alignment horizontal="left" vertical="top" wrapText="1" indent="2"/>
    </xf>
    <xf numFmtId="0" fontId="12" fillId="2" borderId="11" xfId="0" applyFont="1" applyFill="1" applyBorder="1" applyAlignment="1">
      <alignment horizontal="left" vertical="top" wrapText="1" indent="2"/>
    </xf>
    <xf numFmtId="0" fontId="12" fillId="2" borderId="12" xfId="0" applyFont="1" applyFill="1" applyBorder="1" applyAlignment="1">
      <alignment horizontal="left" vertical="top" wrapText="1" indent="2"/>
    </xf>
    <xf numFmtId="0" fontId="12" fillId="2" borderId="13" xfId="0" applyFont="1" applyFill="1" applyBorder="1" applyAlignment="1">
      <alignment vertical="top" wrapText="1"/>
    </xf>
    <xf numFmtId="0" fontId="15" fillId="2" borderId="13" xfId="0" applyFont="1" applyFill="1" applyBorder="1" applyAlignment="1">
      <alignment vertical="top" wrapText="1"/>
    </xf>
    <xf numFmtId="0" fontId="12" fillId="2" borderId="14" xfId="0" applyFont="1" applyFill="1" applyBorder="1" applyAlignment="1">
      <alignment vertical="top" wrapText="1"/>
    </xf>
    <xf numFmtId="0" fontId="12" fillId="2" borderId="15" xfId="0" applyFont="1" applyFill="1" applyBorder="1" applyAlignment="1">
      <alignment vertical="top" wrapText="1"/>
    </xf>
    <xf numFmtId="0" fontId="13" fillId="3" borderId="16" xfId="0" applyFont="1" applyFill="1" applyBorder="1" applyAlignment="1">
      <alignment horizontal="center" vertical="top"/>
    </xf>
    <xf numFmtId="0" fontId="13" fillId="3" borderId="1" xfId="0" applyFont="1" applyFill="1" applyBorder="1" applyAlignment="1">
      <alignment horizontal="center" vertical="top"/>
    </xf>
    <xf numFmtId="0" fontId="13" fillId="3" borderId="2" xfId="0" applyFont="1" applyFill="1" applyBorder="1" applyAlignment="1">
      <alignment horizontal="center" vertical="top"/>
    </xf>
    <xf numFmtId="0" fontId="17" fillId="0" borderId="0" xfId="0" applyFont="1" applyAlignment="1">
      <alignment/>
    </xf>
    <xf numFmtId="3" fontId="4" fillId="2" borderId="4" xfId="0" applyNumberFormat="1" applyFont="1" applyFill="1" applyBorder="1" applyAlignment="1" applyProtection="1">
      <alignment horizontal="left" vertical="top" wrapText="1"/>
      <protection locked="0"/>
    </xf>
    <xf numFmtId="3" fontId="1" fillId="2" borderId="0" xfId="0" applyNumberFormat="1" applyFont="1" applyFill="1" applyAlignment="1" applyProtection="1">
      <alignment horizontal="left" vertical="top" wrapText="1"/>
      <protection locked="0"/>
    </xf>
    <xf numFmtId="3" fontId="4" fillId="2" borderId="0" xfId="0" applyNumberFormat="1" applyFont="1" applyFill="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1" fontId="7" fillId="0" borderId="6" xfId="0" applyNumberFormat="1" applyFont="1" applyFill="1" applyBorder="1" applyAlignment="1" applyProtection="1">
      <alignment horizontal="right" vertical="top" wrapText="1"/>
      <protection locked="0"/>
    </xf>
    <xf numFmtId="1" fontId="7" fillId="0" borderId="7" xfId="0" applyNumberFormat="1" applyFont="1" applyFill="1" applyBorder="1" applyAlignment="1" applyProtection="1">
      <alignment horizontal="right" vertical="top" wrapText="1"/>
      <protection locked="0"/>
    </xf>
    <xf numFmtId="0" fontId="12" fillId="2" borderId="0" xfId="0" applyFont="1" applyFill="1" applyBorder="1" applyAlignment="1">
      <alignment vertical="top" wrapText="1"/>
    </xf>
    <xf numFmtId="3" fontId="1" fillId="2" borderId="17" xfId="0" applyNumberFormat="1" applyFont="1" applyFill="1" applyBorder="1" applyAlignment="1" applyProtection="1">
      <alignment horizontal="left" vertical="top" wrapText="1"/>
      <protection locked="0"/>
    </xf>
    <xf numFmtId="3" fontId="1" fillId="2" borderId="18" xfId="0" applyNumberFormat="1" applyFont="1" applyFill="1" applyBorder="1" applyAlignment="1" applyProtection="1">
      <alignment horizontal="right" vertical="top" wrapText="1"/>
      <protection locked="0"/>
    </xf>
    <xf numFmtId="3" fontId="1" fillId="2" borderId="19" xfId="0" applyNumberFormat="1" applyFont="1" applyFill="1" applyBorder="1" applyAlignment="1" applyProtection="1">
      <alignment horizontal="right" vertical="top" wrapText="1"/>
      <protection locked="0"/>
    </xf>
    <xf numFmtId="3" fontId="18" fillId="2" borderId="0" xfId="0" applyNumberFormat="1" applyFont="1" applyFill="1" applyAlignment="1">
      <alignment horizontal="right" vertical="top" wrapText="1"/>
    </xf>
    <xf numFmtId="3" fontId="7" fillId="2" borderId="8" xfId="0" applyNumberFormat="1" applyFont="1" applyFill="1" applyBorder="1" applyAlignment="1" applyProtection="1">
      <alignment horizontal="right" vertical="top" wrapText="1"/>
      <protection locked="0"/>
    </xf>
    <xf numFmtId="3" fontId="7" fillId="2" borderId="9" xfId="0" applyNumberFormat="1" applyFont="1" applyFill="1" applyBorder="1" applyAlignment="1" applyProtection="1">
      <alignment horizontal="right" vertical="top" wrapText="1"/>
      <protection locked="0"/>
    </xf>
    <xf numFmtId="0" fontId="0" fillId="0" borderId="0" xfId="0" applyAlignment="1">
      <alignment horizontal="center"/>
    </xf>
    <xf numFmtId="3" fontId="0" fillId="2" borderId="0" xfId="0" applyNumberFormat="1" applyFill="1" applyAlignment="1">
      <alignment vertical="top" wrapText="1"/>
    </xf>
    <xf numFmtId="3" fontId="0" fillId="2" borderId="3" xfId="0" applyNumberFormat="1" applyFill="1" applyBorder="1" applyAlignment="1">
      <alignment vertical="top" wrapText="1"/>
    </xf>
    <xf numFmtId="172" fontId="0" fillId="0" borderId="0" xfId="0" applyNumberFormat="1" applyAlignment="1">
      <alignment/>
    </xf>
    <xf numFmtId="0" fontId="12" fillId="0" borderId="20" xfId="0" applyFont="1" applyBorder="1" applyAlignment="1">
      <alignment horizontal="left" indent="2"/>
    </xf>
    <xf numFmtId="0" fontId="12" fillId="0" borderId="21" xfId="0" applyFont="1" applyBorder="1" applyAlignment="1">
      <alignment horizontal="left" indent="2"/>
    </xf>
    <xf numFmtId="0" fontId="12" fillId="0" borderId="22" xfId="0" applyFont="1" applyBorder="1" applyAlignment="1">
      <alignment horizontal="left" indent="2"/>
    </xf>
    <xf numFmtId="0" fontId="12" fillId="0" borderId="0" xfId="0" applyFont="1" applyAlignment="1">
      <alignment horizontal="left" vertical="center" wrapText="1"/>
    </xf>
    <xf numFmtId="0" fontId="0" fillId="0" borderId="0" xfId="0" applyAlignment="1">
      <alignment horizontal="left" vertical="center" wrapText="1"/>
    </xf>
    <xf numFmtId="0" fontId="12" fillId="2" borderId="13" xfId="0" applyFont="1" applyFill="1" applyBorder="1" applyAlignment="1">
      <alignment vertical="top" wrapText="1" indent="1"/>
    </xf>
    <xf numFmtId="0" fontId="12" fillId="2" borderId="15" xfId="0" applyFont="1" applyFill="1" applyBorder="1" applyAlignment="1">
      <alignment vertical="top" wrapText="1" indent="1"/>
    </xf>
    <xf numFmtId="0" fontId="12" fillId="2" borderId="23" xfId="0" applyFont="1" applyFill="1" applyBorder="1" applyAlignment="1">
      <alignment vertical="top" wrapText="1" indent="1"/>
    </xf>
    <xf numFmtId="0" fontId="12" fillId="2" borderId="24" xfId="0" applyFont="1" applyFill="1" applyBorder="1" applyAlignment="1">
      <alignment vertical="top" wrapText="1" indent="1"/>
    </xf>
    <xf numFmtId="174" fontId="0" fillId="0" borderId="0" xfId="0" applyNumberFormat="1" applyAlignment="1">
      <alignment/>
    </xf>
    <xf numFmtId="0" fontId="11" fillId="0" borderId="0" xfId="0" applyFont="1" applyAlignment="1">
      <alignment horizontal="right"/>
    </xf>
    <xf numFmtId="3" fontId="0" fillId="0" borderId="0" xfId="0" applyNumberFormat="1" applyAlignment="1">
      <alignment/>
    </xf>
    <xf numFmtId="3" fontId="10" fillId="2" borderId="0" xfId="20" applyNumberFormat="1" applyFill="1" applyBorder="1" applyAlignment="1">
      <alignment vertical="top" wrapText="1"/>
    </xf>
    <xf numFmtId="3" fontId="19" fillId="0" borderId="0" xfId="0" applyNumberFormat="1" applyFont="1" applyAlignment="1" applyProtection="1">
      <alignment/>
      <protection locked="0"/>
    </xf>
    <xf numFmtId="3" fontId="11" fillId="2" borderId="0" xfId="20" applyNumberFormat="1" applyFont="1" applyFill="1" applyBorder="1" applyAlignment="1">
      <alignment vertical="top" wrapText="1"/>
    </xf>
    <xf numFmtId="3" fontId="21" fillId="2" borderId="0" xfId="0" applyNumberFormat="1" applyFont="1" applyFill="1" applyAlignment="1">
      <alignment horizontal="right" vertical="top" wrapText="1"/>
    </xf>
    <xf numFmtId="3" fontId="21" fillId="2" borderId="3" xfId="0" applyNumberFormat="1" applyFont="1" applyFill="1" applyBorder="1" applyAlignment="1">
      <alignment horizontal="right" vertical="top" wrapText="1"/>
    </xf>
    <xf numFmtId="3" fontId="19" fillId="2" borderId="0" xfId="20" applyNumberFormat="1" applyFont="1" applyFill="1" applyBorder="1" applyAlignment="1">
      <alignment vertical="top" wrapText="1"/>
    </xf>
    <xf numFmtId="3" fontId="11" fillId="0" borderId="0" xfId="0" applyNumberFormat="1" applyFont="1" applyAlignment="1">
      <alignment/>
    </xf>
    <xf numFmtId="3" fontId="11" fillId="2" borderId="0" xfId="20" applyNumberFormat="1" applyFont="1" applyFill="1" applyBorder="1" applyAlignment="1" applyProtection="1">
      <alignment vertical="top" wrapText="1"/>
      <protection locked="0"/>
    </xf>
    <xf numFmtId="3" fontId="21" fillId="2" borderId="0" xfId="0" applyNumberFormat="1" applyFont="1" applyFill="1" applyAlignment="1" applyProtection="1">
      <alignment horizontal="right" vertical="top" wrapText="1"/>
      <protection locked="0"/>
    </xf>
    <xf numFmtId="3" fontId="21" fillId="2" borderId="3" xfId="0" applyNumberFormat="1" applyFont="1" applyFill="1" applyBorder="1" applyAlignment="1" applyProtection="1">
      <alignment horizontal="right" vertical="top" wrapText="1"/>
      <protection locked="0"/>
    </xf>
    <xf numFmtId="3" fontId="25" fillId="2" borderId="4" xfId="0" applyNumberFormat="1" applyFont="1" applyFill="1" applyBorder="1" applyAlignment="1">
      <alignment horizontal="left" vertical="top" wrapText="1"/>
    </xf>
    <xf numFmtId="175" fontId="25" fillId="2" borderId="0" xfId="0" applyNumberFormat="1" applyFont="1" applyFill="1" applyAlignment="1">
      <alignment horizontal="right" vertical="top" wrapText="1"/>
    </xf>
    <xf numFmtId="3" fontId="23" fillId="2" borderId="4" xfId="0" applyNumberFormat="1" applyFont="1" applyFill="1" applyBorder="1" applyAlignment="1">
      <alignment vertical="top" wrapText="1"/>
    </xf>
    <xf numFmtId="175" fontId="23" fillId="2" borderId="0" xfId="0" applyNumberFormat="1" applyFont="1" applyFill="1" applyAlignment="1">
      <alignment vertical="top" wrapText="1"/>
    </xf>
    <xf numFmtId="171" fontId="25" fillId="2" borderId="0" xfId="0" applyNumberFormat="1" applyFont="1" applyFill="1" applyAlignment="1">
      <alignment horizontal="right" vertical="top" wrapText="1"/>
    </xf>
    <xf numFmtId="0" fontId="0" fillId="0" borderId="0" xfId="0" applyAlignment="1">
      <alignment horizontal="right"/>
    </xf>
    <xf numFmtId="0" fontId="23" fillId="0" borderId="0" xfId="0" applyFont="1" applyAlignment="1">
      <alignment horizontal="right"/>
    </xf>
    <xf numFmtId="0" fontId="12" fillId="2" borderId="13" xfId="0" applyFont="1" applyFill="1" applyBorder="1" applyAlignment="1" applyProtection="1">
      <alignment vertical="top" wrapText="1"/>
      <protection locked="0"/>
    </xf>
    <xf numFmtId="172" fontId="25" fillId="2" borderId="0" xfId="0" applyNumberFormat="1" applyFont="1" applyFill="1" applyAlignment="1" applyProtection="1">
      <alignment horizontal="right" vertical="top" wrapText="1"/>
      <protection locked="0"/>
    </xf>
    <xf numFmtId="171" fontId="23" fillId="2" borderId="0" xfId="0" applyNumberFormat="1" applyFont="1" applyFill="1" applyAlignment="1">
      <alignment vertical="top" wrapText="1"/>
    </xf>
    <xf numFmtId="168" fontId="12" fillId="2" borderId="13" xfId="0" applyNumberFormat="1" applyFont="1" applyFill="1" applyBorder="1" applyAlignment="1" applyProtection="1">
      <alignment vertical="top" wrapText="1"/>
      <protection locked="0"/>
    </xf>
    <xf numFmtId="3" fontId="3" fillId="2" borderId="25" xfId="0" applyNumberFormat="1" applyFont="1" applyFill="1" applyBorder="1" applyAlignment="1" applyProtection="1">
      <alignment vertical="top" wrapText="1"/>
      <protection locked="0"/>
    </xf>
    <xf numFmtId="172" fontId="25" fillId="2" borderId="0" xfId="0" applyNumberFormat="1" applyFont="1" applyFill="1" applyAlignment="1">
      <alignment horizontal="right" vertical="top" wrapText="1"/>
    </xf>
    <xf numFmtId="172" fontId="23" fillId="2" borderId="0" xfId="0" applyNumberFormat="1" applyFont="1" applyFill="1" applyAlignment="1">
      <alignment vertical="top" wrapText="1"/>
    </xf>
    <xf numFmtId="0" fontId="0" fillId="0" borderId="0" xfId="0" applyFill="1" applyAlignment="1">
      <alignment/>
    </xf>
    <xf numFmtId="0" fontId="23" fillId="3" borderId="0" xfId="0" applyFont="1" applyFill="1" applyAlignment="1">
      <alignment horizontal="center" vertical="center" wrapText="1"/>
    </xf>
    <xf numFmtId="0" fontId="23" fillId="3" borderId="0" xfId="0" applyFont="1" applyFill="1" applyAlignment="1">
      <alignment horizontal="center"/>
    </xf>
    <xf numFmtId="0" fontId="23" fillId="0" borderId="0" xfId="0" applyFont="1" applyFill="1" applyAlignment="1">
      <alignment/>
    </xf>
    <xf numFmtId="0" fontId="23" fillId="0" borderId="0" xfId="0" applyFont="1" applyFill="1" applyAlignment="1">
      <alignment horizontal="center"/>
    </xf>
    <xf numFmtId="0" fontId="0" fillId="3" borderId="0" xfId="0" applyFill="1" applyAlignment="1">
      <alignment/>
    </xf>
    <xf numFmtId="0" fontId="20" fillId="3" borderId="0" xfId="0" applyFont="1" applyFill="1" applyAlignment="1">
      <alignment horizontal="center"/>
    </xf>
    <xf numFmtId="0" fontId="22" fillId="3" borderId="0" xfId="0" applyFont="1" applyFill="1" applyAlignment="1">
      <alignment/>
    </xf>
    <xf numFmtId="0" fontId="23" fillId="4" borderId="0" xfId="0" applyFont="1" applyFill="1" applyAlignment="1">
      <alignment/>
    </xf>
    <xf numFmtId="0" fontId="20" fillId="4" borderId="0" xfId="0" applyFont="1" applyFill="1" applyAlignment="1">
      <alignment horizontal="center" vertical="center" wrapText="1"/>
    </xf>
    <xf numFmtId="0" fontId="20" fillId="4" borderId="0" xfId="0" applyFont="1" applyFill="1" applyAlignment="1">
      <alignment horizontal="center"/>
    </xf>
    <xf numFmtId="0" fontId="20" fillId="4" borderId="0" xfId="0" applyFont="1" applyFill="1" applyAlignment="1">
      <alignment/>
    </xf>
    <xf numFmtId="0" fontId="0" fillId="4" borderId="0" xfId="0" applyFill="1" applyAlignment="1">
      <alignment/>
    </xf>
    <xf numFmtId="3" fontId="25" fillId="4" borderId="5" xfId="0" applyNumberFormat="1" applyFont="1" applyFill="1" applyBorder="1" applyAlignment="1" applyProtection="1">
      <alignment horizontal="left" vertical="top" wrapText="1"/>
      <protection locked="0"/>
    </xf>
    <xf numFmtId="174" fontId="23" fillId="4" borderId="0" xfId="0" applyNumberFormat="1" applyFont="1" applyFill="1" applyAlignment="1">
      <alignment/>
    </xf>
    <xf numFmtId="0" fontId="23" fillId="4" borderId="0" xfId="0" applyFont="1" applyFill="1" applyAlignment="1">
      <alignment horizontal="center"/>
    </xf>
    <xf numFmtId="0" fontId="20" fillId="4" borderId="0" xfId="0" applyFont="1" applyFill="1" applyAlignment="1">
      <alignment/>
    </xf>
    <xf numFmtId="174" fontId="23" fillId="4" borderId="0" xfId="0" applyNumberFormat="1" applyFont="1" applyFill="1" applyAlignment="1">
      <alignment horizontal="center"/>
    </xf>
    <xf numFmtId="0" fontId="23" fillId="4" borderId="0" xfId="0" applyFont="1" applyFill="1" applyAlignment="1">
      <alignment/>
    </xf>
    <xf numFmtId="168" fontId="23" fillId="4" borderId="0" xfId="0" applyNumberFormat="1" applyFont="1" applyFill="1" applyAlignment="1">
      <alignment horizontal="center"/>
    </xf>
    <xf numFmtId="168" fontId="23" fillId="4" borderId="0" xfId="0" applyNumberFormat="1" applyFont="1" applyFill="1" applyAlignment="1">
      <alignment/>
    </xf>
    <xf numFmtId="0" fontId="13" fillId="3" borderId="16" xfId="0" applyFont="1" applyFill="1" applyBorder="1" applyAlignment="1" applyProtection="1">
      <alignment horizontal="center" vertical="top"/>
      <protection locked="0"/>
    </xf>
    <xf numFmtId="0" fontId="13" fillId="3" borderId="1" xfId="0" applyFont="1" applyFill="1" applyBorder="1" applyAlignment="1" applyProtection="1">
      <alignment horizontal="center" vertical="top"/>
      <protection locked="0"/>
    </xf>
    <xf numFmtId="0" fontId="13" fillId="3" borderId="2" xfId="0" applyFont="1" applyFill="1" applyBorder="1" applyAlignment="1" applyProtection="1">
      <alignment horizontal="center" vertical="top"/>
      <protection locked="0"/>
    </xf>
    <xf numFmtId="0" fontId="12" fillId="2" borderId="14" xfId="0" applyFont="1" applyFill="1" applyBorder="1" applyAlignment="1" applyProtection="1">
      <alignment vertical="top" wrapText="1"/>
      <protection locked="0"/>
    </xf>
    <xf numFmtId="0" fontId="15" fillId="2" borderId="13" xfId="0" applyFont="1" applyFill="1" applyBorder="1" applyAlignment="1" applyProtection="1">
      <alignment vertical="top" wrapText="1"/>
      <protection locked="0"/>
    </xf>
    <xf numFmtId="0" fontId="12" fillId="2" borderId="15" xfId="0" applyFont="1" applyFill="1" applyBorder="1" applyAlignment="1" applyProtection="1">
      <alignment vertical="top" wrapText="1"/>
      <protection locked="0"/>
    </xf>
    <xf numFmtId="0" fontId="0" fillId="2" borderId="3" xfId="0" applyFill="1" applyBorder="1" applyAlignment="1" applyProtection="1">
      <alignment/>
      <protection locked="0"/>
    </xf>
    <xf numFmtId="0" fontId="0" fillId="0" borderId="0" xfId="0" applyAlignment="1" applyProtection="1">
      <alignment/>
      <protection locked="0"/>
    </xf>
    <xf numFmtId="0" fontId="12" fillId="3" borderId="16" xfId="0" applyFont="1" applyFill="1" applyBorder="1" applyAlignment="1" applyProtection="1">
      <alignment horizontal="center" vertical="top"/>
      <protection locked="0"/>
    </xf>
    <xf numFmtId="0" fontId="12" fillId="3" borderId="1" xfId="0" applyFont="1" applyFill="1" applyBorder="1" applyAlignment="1" applyProtection="1">
      <alignment horizontal="center" vertical="top"/>
      <protection locked="0"/>
    </xf>
    <xf numFmtId="0" fontId="12" fillId="3" borderId="2" xfId="0" applyFont="1" applyFill="1" applyBorder="1" applyAlignment="1" applyProtection="1">
      <alignment horizontal="center" vertical="top"/>
      <protection locked="0"/>
    </xf>
    <xf numFmtId="0" fontId="27" fillId="0" borderId="0" xfId="0" applyFont="1" applyAlignment="1">
      <alignment wrapText="1"/>
    </xf>
    <xf numFmtId="0" fontId="10" fillId="0" borderId="0" xfId="20" applyAlignment="1">
      <alignment horizontal="center" wrapText="1"/>
    </xf>
    <xf numFmtId="0" fontId="10" fillId="0" borderId="0" xfId="20" applyAlignment="1">
      <alignment vertical="top" wrapText="1"/>
    </xf>
    <xf numFmtId="0" fontId="29" fillId="0" borderId="0" xfId="0" applyFont="1" applyAlignment="1">
      <alignment/>
    </xf>
    <xf numFmtId="0" fontId="10" fillId="0" borderId="0" xfId="0" applyFont="1" applyAlignment="1" applyProtection="1">
      <alignment wrapText="1"/>
      <protection locked="0"/>
    </xf>
    <xf numFmtId="0" fontId="20" fillId="4" borderId="0" xfId="0" applyFont="1" applyFill="1" applyAlignment="1">
      <alignment vertical="center" wrapText="1"/>
    </xf>
    <xf numFmtId="0" fontId="22" fillId="4" borderId="0" xfId="0" applyFont="1" applyFill="1" applyAlignment="1">
      <alignment/>
    </xf>
    <xf numFmtId="1" fontId="24" fillId="4" borderId="8" xfId="0" applyNumberFormat="1" applyFont="1" applyFill="1" applyBorder="1" applyAlignment="1" applyProtection="1">
      <alignment horizontal="right" vertical="top" wrapText="1"/>
      <protection locked="0"/>
    </xf>
    <xf numFmtId="0" fontId="19" fillId="4" borderId="0" xfId="0" applyFont="1" applyFill="1" applyAlignment="1">
      <alignment/>
    </xf>
    <xf numFmtId="0" fontId="20" fillId="4" borderId="0" xfId="0" applyFont="1" applyFill="1" applyAlignment="1">
      <alignment horizontal="right"/>
    </xf>
    <xf numFmtId="174" fontId="23" fillId="4" borderId="0" xfId="0" applyNumberFormat="1" applyFont="1" applyFill="1" applyAlignment="1" applyProtection="1">
      <alignment/>
      <protection locked="0"/>
    </xf>
    <xf numFmtId="2" fontId="23" fillId="4" borderId="0" xfId="0" applyNumberFormat="1" applyFont="1" applyFill="1" applyAlignment="1">
      <alignment/>
    </xf>
    <xf numFmtId="174" fontId="0" fillId="4" borderId="0" xfId="0" applyNumberFormat="1" applyFill="1" applyAlignment="1">
      <alignment/>
    </xf>
    <xf numFmtId="174" fontId="23" fillId="4" borderId="0" xfId="0" applyNumberFormat="1" applyFont="1" applyFill="1" applyAlignment="1" applyProtection="1">
      <alignment horizontal="center"/>
      <protection locked="0"/>
    </xf>
    <xf numFmtId="0" fontId="30" fillId="4" borderId="0" xfId="0" applyFont="1" applyFill="1" applyAlignment="1">
      <alignment/>
    </xf>
    <xf numFmtId="0" fontId="31" fillId="4" borderId="0" xfId="0" applyFont="1" applyFill="1" applyAlignment="1">
      <alignment/>
    </xf>
    <xf numFmtId="0" fontId="30" fillId="4" borderId="0" xfId="0" applyFont="1" applyFill="1" applyAlignment="1">
      <alignment horizontal="center"/>
    </xf>
    <xf numFmtId="0" fontId="26" fillId="4" borderId="0" xfId="0" applyFont="1" applyFill="1" applyAlignment="1">
      <alignment/>
    </xf>
    <xf numFmtId="14" fontId="0" fillId="0" borderId="0" xfId="0" applyNumberFormat="1" applyAlignment="1">
      <alignment/>
    </xf>
    <xf numFmtId="0" fontId="12" fillId="2" borderId="26" xfId="0" applyFont="1" applyFill="1" applyBorder="1" applyAlignment="1">
      <alignment vertical="top" wrapText="1" indent="1"/>
    </xf>
    <xf numFmtId="0" fontId="12" fillId="2" borderId="27" xfId="0" applyFont="1" applyFill="1" applyBorder="1" applyAlignment="1">
      <alignment vertical="top" wrapText="1" indent="1"/>
    </xf>
    <xf numFmtId="3" fontId="23" fillId="0" borderId="0" xfId="0" applyNumberFormat="1" applyFont="1" applyFill="1" applyAlignment="1" applyProtection="1">
      <alignment/>
      <protection locked="0"/>
    </xf>
    <xf numFmtId="3" fontId="0" fillId="0" borderId="0" xfId="0" applyNumberFormat="1" applyFill="1" applyAlignment="1" applyProtection="1">
      <alignment/>
      <protection locked="0"/>
    </xf>
    <xf numFmtId="0" fontId="12" fillId="2" borderId="0" xfId="0" applyFont="1" applyFill="1" applyBorder="1" applyAlignment="1">
      <alignment vertical="top" wrapText="1" indent="1"/>
    </xf>
    <xf numFmtId="0" fontId="23" fillId="0" borderId="0" xfId="0" applyFont="1" applyFill="1" applyAlignment="1">
      <alignment horizontal="center" vertical="center" wrapText="1"/>
    </xf>
    <xf numFmtId="0" fontId="31" fillId="0" borderId="0" xfId="0" applyFont="1" applyAlignment="1">
      <alignment wrapText="1"/>
    </xf>
    <xf numFmtId="0" fontId="32" fillId="0" borderId="0" xfId="0" applyFont="1" applyAlignment="1">
      <alignment horizontal="center"/>
    </xf>
    <xf numFmtId="3" fontId="32" fillId="0" borderId="0" xfId="0" applyNumberFormat="1" applyFont="1" applyAlignment="1">
      <alignment horizontal="center"/>
    </xf>
    <xf numFmtId="10" fontId="32" fillId="0" borderId="0" xfId="0" applyNumberFormat="1" applyFont="1" applyAlignment="1">
      <alignment horizontal="center"/>
    </xf>
    <xf numFmtId="0" fontId="33" fillId="3" borderId="0" xfId="0" applyFont="1" applyFill="1" applyAlignment="1">
      <alignment horizontal="center"/>
    </xf>
    <xf numFmtId="0" fontId="27" fillId="3" borderId="0" xfId="0" applyFont="1" applyFill="1" applyAlignment="1">
      <alignment horizontal="right" wrapText="1"/>
    </xf>
    <xf numFmtId="0" fontId="34" fillId="0" borderId="0" xfId="0" applyFont="1" applyAlignment="1">
      <alignment/>
    </xf>
    <xf numFmtId="3" fontId="9" fillId="2" borderId="3" xfId="0" applyNumberFormat="1" applyFont="1" applyFill="1" applyBorder="1" applyAlignment="1">
      <alignment vertical="top" wrapText="1"/>
    </xf>
    <xf numFmtId="3" fontId="0" fillId="2" borderId="28" xfId="0" applyNumberFormat="1" applyFill="1" applyBorder="1" applyAlignment="1">
      <alignment/>
    </xf>
    <xf numFmtId="3" fontId="8" fillId="2" borderId="0" xfId="0" applyNumberFormat="1" applyFont="1" applyFill="1" applyAlignment="1">
      <alignment vertical="top" wrapText="1"/>
    </xf>
    <xf numFmtId="3" fontId="8" fillId="2" borderId="3" xfId="0" applyNumberFormat="1" applyFont="1" applyFill="1" applyBorder="1" applyAlignment="1">
      <alignment vertical="top" wrapText="1"/>
    </xf>
    <xf numFmtId="3" fontId="9" fillId="2" borderId="4" xfId="0" applyNumberFormat="1" applyFont="1" applyFill="1" applyBorder="1" applyAlignment="1">
      <alignment vertical="top" wrapText="1"/>
    </xf>
    <xf numFmtId="3" fontId="9" fillId="2" borderId="0" xfId="0" applyNumberFormat="1" applyFont="1" applyFill="1" applyAlignment="1">
      <alignment vertical="top" wrapText="1"/>
    </xf>
    <xf numFmtId="0" fontId="19" fillId="0" borderId="0" xfId="0" applyFont="1" applyAlignment="1">
      <alignment horizontal="center" vertical="center" wrapText="1"/>
    </xf>
    <xf numFmtId="0" fontId="11" fillId="0" borderId="0" xfId="0" applyFont="1" applyAlignment="1">
      <alignment horizontal="center"/>
    </xf>
    <xf numFmtId="0" fontId="20" fillId="4" borderId="0" xfId="0" applyFont="1" applyFill="1" applyAlignment="1">
      <alignment horizontal="center"/>
    </xf>
    <xf numFmtId="0" fontId="20" fillId="4" borderId="0" xfId="0" applyFont="1" applyFill="1" applyAlignment="1">
      <alignment horizontal="center" vertical="center" wrapText="1"/>
    </xf>
    <xf numFmtId="0" fontId="0" fillId="0" borderId="25" xfId="0" applyBorder="1" applyAlignment="1">
      <alignment/>
    </xf>
    <xf numFmtId="0" fontId="0" fillId="0" borderId="23" xfId="0" applyBorder="1" applyAlignment="1">
      <alignment/>
    </xf>
    <xf numFmtId="0" fontId="0" fillId="0" borderId="24" xfId="0" applyBorder="1" applyAlignment="1">
      <alignment/>
    </xf>
    <xf numFmtId="3" fontId="10" fillId="2" borderId="4" xfId="20" applyNumberFormat="1" applyFill="1" applyBorder="1" applyAlignment="1">
      <alignment vertical="top" wrapText="1"/>
    </xf>
    <xf numFmtId="3" fontId="10" fillId="2" borderId="0" xfId="20" applyNumberFormat="1" applyFill="1" applyAlignment="1">
      <alignment vertical="top" wrapText="1"/>
    </xf>
    <xf numFmtId="3" fontId="10" fillId="2" borderId="3" xfId="20" applyNumberFormat="1" applyFill="1" applyBorder="1" applyAlignment="1">
      <alignment vertical="top" wrapText="1"/>
    </xf>
    <xf numFmtId="3" fontId="10" fillId="2" borderId="25" xfId="20" applyNumberFormat="1" applyFill="1" applyBorder="1" applyAlignment="1">
      <alignment vertical="top" wrapText="1"/>
    </xf>
    <xf numFmtId="3" fontId="10" fillId="2" borderId="23" xfId="20" applyNumberFormat="1" applyFill="1" applyBorder="1" applyAlignment="1">
      <alignment vertical="top" wrapText="1"/>
    </xf>
    <xf numFmtId="3" fontId="10" fillId="2" borderId="24" xfId="20" applyNumberFormat="1" applyFill="1" applyBorder="1" applyAlignment="1">
      <alignment vertical="top" wrapText="1"/>
    </xf>
    <xf numFmtId="0" fontId="14" fillId="5" borderId="4" xfId="0" applyFont="1" applyFill="1" applyBorder="1" applyAlignment="1">
      <alignment horizontal="left" vertical="top" wrapText="1"/>
    </xf>
    <xf numFmtId="0" fontId="14" fillId="5" borderId="0" xfId="0" applyFont="1" applyFill="1" applyAlignment="1">
      <alignment horizontal="left" vertical="top" wrapText="1"/>
    </xf>
    <xf numFmtId="0" fontId="12" fillId="2" borderId="4"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 xfId="0" applyFont="1" applyFill="1" applyBorder="1" applyAlignment="1">
      <alignment horizontal="left" vertical="top" wrapText="1" indent="1"/>
    </xf>
    <xf numFmtId="0" fontId="0" fillId="2" borderId="4" xfId="0" applyFill="1" applyBorder="1" applyAlignment="1">
      <alignment vertical="top" wrapText="1" indent="1"/>
    </xf>
    <xf numFmtId="0" fontId="0" fillId="2" borderId="0" xfId="0" applyFill="1" applyBorder="1" applyAlignment="1">
      <alignment vertical="top" wrapText="1" indent="1"/>
    </xf>
    <xf numFmtId="0" fontId="0" fillId="2" borderId="3" xfId="0" applyFill="1" applyBorder="1" applyAlignment="1">
      <alignment vertical="top" wrapText="1" indent="1"/>
    </xf>
    <xf numFmtId="3" fontId="1" fillId="2" borderId="4" xfId="0" applyNumberFormat="1" applyFont="1" applyFill="1" applyBorder="1" applyAlignment="1">
      <alignment vertical="top" wrapText="1"/>
    </xf>
    <xf numFmtId="3" fontId="1" fillId="2" borderId="0" xfId="0" applyNumberFormat="1" applyFont="1" applyFill="1" applyAlignment="1">
      <alignment vertical="top" wrapText="1"/>
    </xf>
    <xf numFmtId="3" fontId="1" fillId="2" borderId="3" xfId="0" applyNumberFormat="1" applyFont="1" applyFill="1" applyBorder="1" applyAlignment="1">
      <alignment vertical="top" wrapText="1"/>
    </xf>
    <xf numFmtId="3" fontId="0" fillId="2" borderId="4" xfId="0" applyNumberFormat="1" applyFill="1" applyBorder="1" applyAlignment="1">
      <alignment vertical="top" wrapText="1"/>
    </xf>
    <xf numFmtId="3" fontId="0" fillId="2" borderId="0" xfId="0" applyNumberFormat="1" applyFill="1" applyAlignment="1">
      <alignment vertical="top" wrapText="1"/>
    </xf>
    <xf numFmtId="3" fontId="0" fillId="2" borderId="3" xfId="0" applyNumberFormat="1" applyFill="1" applyBorder="1" applyAlignment="1">
      <alignment vertical="top" wrapText="1"/>
    </xf>
    <xf numFmtId="3" fontId="8" fillId="2" borderId="4" xfId="0" applyNumberFormat="1" applyFont="1" applyFill="1" applyBorder="1" applyAlignment="1">
      <alignment vertical="top" wrapText="1"/>
    </xf>
    <xf numFmtId="3" fontId="0" fillId="2" borderId="8" xfId="0" applyNumberFormat="1" applyFill="1" applyBorder="1" applyAlignment="1">
      <alignment/>
    </xf>
    <xf numFmtId="3" fontId="0" fillId="2" borderId="9" xfId="0" applyNumberFormat="1" applyFill="1" applyBorder="1" applyAlignment="1">
      <alignment/>
    </xf>
    <xf numFmtId="3" fontId="8" fillId="2" borderId="16" xfId="0" applyNumberFormat="1" applyFont="1" applyFill="1" applyBorder="1" applyAlignment="1">
      <alignment vertical="top" wrapText="1"/>
    </xf>
    <xf numFmtId="3" fontId="8" fillId="2" borderId="1" xfId="0" applyNumberFormat="1" applyFont="1" applyFill="1" applyBorder="1" applyAlignment="1">
      <alignment vertical="top" wrapText="1"/>
    </xf>
    <xf numFmtId="3" fontId="8" fillId="2" borderId="2" xfId="0" applyNumberFormat="1" applyFont="1" applyFill="1" applyBorder="1" applyAlignment="1">
      <alignment vertical="top" wrapText="1"/>
    </xf>
    <xf numFmtId="3" fontId="0" fillId="2" borderId="14" xfId="0" applyNumberFormat="1" applyFill="1" applyBorder="1" applyAlignment="1">
      <alignment/>
    </xf>
    <xf numFmtId="3" fontId="0" fillId="2" borderId="13" xfId="0" applyNumberFormat="1" applyFill="1" applyBorder="1" applyAlignment="1">
      <alignment/>
    </xf>
    <xf numFmtId="3" fontId="0" fillId="2" borderId="15" xfId="0" applyNumberFormat="1" applyFill="1" applyBorder="1" applyAlignment="1">
      <alignment/>
    </xf>
    <xf numFmtId="3" fontId="2" fillId="2" borderId="16" xfId="0" applyNumberFormat="1" applyFont="1" applyFill="1" applyBorder="1" applyAlignment="1" applyProtection="1">
      <alignment horizontal="center" vertical="center" wrapText="1"/>
      <protection locked="0"/>
    </xf>
    <xf numFmtId="3" fontId="2" fillId="2" borderId="1" xfId="0" applyNumberFormat="1"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3" fontId="3" fillId="2" borderId="4" xfId="0" applyNumberFormat="1" applyFont="1" applyFill="1" applyBorder="1" applyAlignment="1" applyProtection="1">
      <alignment horizontal="center" vertical="center" wrapText="1"/>
      <protection locked="0"/>
    </xf>
    <xf numFmtId="3" fontId="3" fillId="2" borderId="0" xfId="0" applyNumberFormat="1" applyFont="1" applyFill="1" applyBorder="1" applyAlignment="1" applyProtection="1">
      <alignment horizontal="center" vertical="center" wrapText="1"/>
      <protection locked="0"/>
    </xf>
    <xf numFmtId="3" fontId="3" fillId="2" borderId="3" xfId="0" applyNumberFormat="1" applyFont="1" applyFill="1" applyBorder="1" applyAlignment="1" applyProtection="1">
      <alignment horizontal="center" vertical="center" wrapText="1"/>
      <protection locked="0"/>
    </xf>
    <xf numFmtId="3" fontId="3" fillId="2" borderId="4" xfId="0" applyNumberFormat="1" applyFont="1" applyFill="1" applyBorder="1" applyAlignment="1" applyProtection="1">
      <alignment horizontal="center" vertical="top" wrapText="1"/>
      <protection locked="0"/>
    </xf>
    <xf numFmtId="3" fontId="3" fillId="2" borderId="0" xfId="0" applyNumberFormat="1" applyFont="1" applyFill="1" applyBorder="1" applyAlignment="1" applyProtection="1">
      <alignment horizontal="center" vertical="top" wrapText="1"/>
      <protection locked="0"/>
    </xf>
    <xf numFmtId="3" fontId="3" fillId="2" borderId="3" xfId="0" applyNumberFormat="1" applyFont="1" applyFill="1" applyBorder="1" applyAlignment="1" applyProtection="1">
      <alignment horizontal="center" vertical="top" wrapText="1"/>
      <protection locked="0"/>
    </xf>
    <xf numFmtId="3" fontId="10" fillId="2" borderId="4" xfId="20" applyNumberFormat="1" applyFill="1" applyBorder="1" applyAlignment="1" applyProtection="1">
      <alignment vertical="top" wrapText="1"/>
      <protection locked="0"/>
    </xf>
    <xf numFmtId="3" fontId="10" fillId="2" borderId="0" xfId="20" applyNumberFormat="1" applyFill="1" applyAlignment="1" applyProtection="1">
      <alignment vertical="top" wrapText="1"/>
      <protection locked="0"/>
    </xf>
    <xf numFmtId="3" fontId="10" fillId="2" borderId="3" xfId="20" applyNumberFormat="1" applyFill="1" applyBorder="1" applyAlignment="1" applyProtection="1">
      <alignment vertical="top" wrapText="1"/>
      <protection locked="0"/>
    </xf>
    <xf numFmtId="3" fontId="1" fillId="2" borderId="29"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2" borderId="4" xfId="0" applyNumberFormat="1" applyFont="1" applyFill="1" applyBorder="1" applyAlignment="1" applyProtection="1">
      <alignment vertical="top" wrapText="1"/>
      <protection locked="0"/>
    </xf>
    <xf numFmtId="3" fontId="1" fillId="2" borderId="0" xfId="0" applyNumberFormat="1" applyFont="1" applyFill="1" applyAlignment="1" applyProtection="1">
      <alignment vertical="top" wrapText="1"/>
      <protection locked="0"/>
    </xf>
    <xf numFmtId="3" fontId="1" fillId="2" borderId="3" xfId="0" applyNumberFormat="1" applyFont="1" applyFill="1" applyBorder="1" applyAlignment="1" applyProtection="1">
      <alignment vertical="top" wrapText="1"/>
      <protection locked="0"/>
    </xf>
    <xf numFmtId="3" fontId="3" fillId="2" borderId="28" xfId="0" applyNumberFormat="1" applyFont="1" applyFill="1" applyBorder="1" applyAlignment="1" applyProtection="1">
      <alignment vertical="top" wrapText="1"/>
      <protection locked="0"/>
    </xf>
    <xf numFmtId="3" fontId="3" fillId="2" borderId="8" xfId="0" applyNumberFormat="1" applyFont="1" applyFill="1" applyBorder="1" applyAlignment="1" applyProtection="1">
      <alignment vertical="top" wrapText="1"/>
      <protection locked="0"/>
    </xf>
    <xf numFmtId="3" fontId="3" fillId="2" borderId="9" xfId="0" applyNumberFormat="1" applyFont="1" applyFill="1" applyBorder="1" applyAlignment="1" applyProtection="1">
      <alignment vertical="top" wrapText="1"/>
      <protection locked="0"/>
    </xf>
    <xf numFmtId="0" fontId="8" fillId="2" borderId="16" xfId="0" applyFont="1" applyFill="1" applyBorder="1" applyAlignment="1">
      <alignment vertical="top"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9" fillId="2" borderId="4" xfId="0" applyFont="1" applyFill="1" applyBorder="1" applyAlignment="1">
      <alignment vertical="top" wrapText="1"/>
    </xf>
    <xf numFmtId="0" fontId="9" fillId="2" borderId="0" xfId="0" applyFont="1" applyFill="1" applyAlignment="1">
      <alignment vertical="top" wrapText="1"/>
    </xf>
    <xf numFmtId="0" fontId="9" fillId="2" borderId="3" xfId="0" applyFont="1" applyFill="1" applyBorder="1" applyAlignment="1">
      <alignment vertical="top" wrapText="1"/>
    </xf>
    <xf numFmtId="3" fontId="0" fillId="2" borderId="17" xfId="0" applyNumberFormat="1" applyFill="1" applyBorder="1" applyAlignment="1" applyProtection="1">
      <alignment/>
      <protection locked="0"/>
    </xf>
    <xf numFmtId="3" fontId="0" fillId="2" borderId="18" xfId="0" applyNumberFormat="1" applyFill="1" applyBorder="1" applyAlignment="1" applyProtection="1">
      <alignment/>
      <protection locked="0"/>
    </xf>
    <xf numFmtId="3" fontId="0" fillId="2" borderId="19"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3" fontId="0" fillId="2" borderId="23" xfId="0" applyNumberFormat="1" applyFill="1" applyBorder="1" applyAlignment="1" applyProtection="1">
      <alignment/>
      <protection locked="0"/>
    </xf>
    <xf numFmtId="3" fontId="0" fillId="2" borderId="24" xfId="0" applyNumberFormat="1" applyFill="1" applyBorder="1" applyAlignment="1" applyProtection="1">
      <alignment/>
      <protection locked="0"/>
    </xf>
    <xf numFmtId="3" fontId="10" fillId="2" borderId="25" xfId="20" applyNumberFormat="1" applyFill="1" applyBorder="1" applyAlignment="1" applyProtection="1">
      <alignment vertical="top" wrapText="1"/>
      <protection locked="0"/>
    </xf>
    <xf numFmtId="3" fontId="10" fillId="2" borderId="23" xfId="20" applyNumberFormat="1" applyFill="1" applyBorder="1" applyAlignment="1" applyProtection="1">
      <alignment vertical="top" wrapText="1"/>
      <protection locked="0"/>
    </xf>
    <xf numFmtId="3" fontId="10" fillId="2" borderId="24" xfId="20" applyNumberFormat="1" applyFill="1" applyBorder="1" applyAlignment="1" applyProtection="1">
      <alignment vertical="top" wrapText="1"/>
      <protection locked="0"/>
    </xf>
    <xf numFmtId="0" fontId="23" fillId="4" borderId="4" xfId="0" applyFont="1" applyFill="1" applyBorder="1" applyAlignment="1">
      <alignment horizontal="center" vertical="center" wrapText="1"/>
    </xf>
    <xf numFmtId="0" fontId="23" fillId="4" borderId="0" xfId="0" applyFont="1" applyFill="1" applyAlignment="1">
      <alignment horizontal="center" vertical="center" wrapText="1"/>
    </xf>
    <xf numFmtId="0" fontId="0" fillId="0" borderId="25"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12" fillId="0" borderId="0" xfId="0" applyFont="1" applyAlignment="1">
      <alignment horizontal="left" vertical="center" wrapText="1"/>
    </xf>
    <xf numFmtId="0" fontId="14" fillId="5" borderId="16" xfId="0" applyFont="1" applyFill="1" applyBorder="1" applyAlignment="1">
      <alignment horizontal="left" vertical="top" wrapText="1"/>
    </xf>
    <xf numFmtId="0" fontId="14" fillId="5" borderId="1" xfId="0" applyFont="1" applyFill="1" applyBorder="1" applyAlignment="1">
      <alignment horizontal="left" vertical="top" wrapText="1"/>
    </xf>
    <xf numFmtId="0" fontId="14" fillId="5" borderId="2" xfId="0" applyFont="1" applyFill="1" applyBorder="1" applyAlignment="1">
      <alignment horizontal="left" vertical="top" wrapText="1"/>
    </xf>
    <xf numFmtId="3" fontId="10" fillId="2" borderId="25" xfId="20" applyNumberFormat="1" applyFill="1" applyBorder="1" applyAlignment="1">
      <alignment/>
    </xf>
    <xf numFmtId="3" fontId="10" fillId="2" borderId="23" xfId="20" applyNumberFormat="1" applyFill="1" applyBorder="1" applyAlignment="1">
      <alignment/>
    </xf>
    <xf numFmtId="3" fontId="10" fillId="2" borderId="24" xfId="20" applyNumberFormat="1" applyFill="1" applyBorder="1" applyAlignment="1">
      <alignment/>
    </xf>
    <xf numFmtId="3" fontId="2" fillId="2" borderId="16" xfId="0" applyNumberFormat="1" applyFont="1" applyFill="1" applyBorder="1" applyAlignment="1" applyProtection="1">
      <alignment horizontal="center" vertical="top" wrapText="1"/>
      <protection locked="0"/>
    </xf>
    <xf numFmtId="3" fontId="2" fillId="2" borderId="1" xfId="0" applyNumberFormat="1" applyFont="1" applyFill="1" applyBorder="1" applyAlignment="1" applyProtection="1">
      <alignment horizontal="center" vertical="top" wrapText="1"/>
      <protection locked="0"/>
    </xf>
    <xf numFmtId="3" fontId="2" fillId="2" borderId="2" xfId="0" applyNumberFormat="1" applyFont="1" applyFill="1" applyBorder="1" applyAlignment="1" applyProtection="1">
      <alignment horizontal="center" vertical="top" wrapText="1"/>
      <protection locked="0"/>
    </xf>
    <xf numFmtId="0" fontId="23" fillId="3" borderId="0" xfId="0" applyFont="1" applyFill="1" applyAlignment="1">
      <alignment horizontal="center" vertical="center" wrapText="1"/>
    </xf>
    <xf numFmtId="0" fontId="26" fillId="3" borderId="0" xfId="0" applyFont="1" applyFill="1" applyAlignment="1">
      <alignment horizontal="center"/>
    </xf>
    <xf numFmtId="0" fontId="23" fillId="3" borderId="0" xfId="0" applyFont="1" applyFill="1" applyAlignment="1">
      <alignment horizontal="left" vertical="center" wrapText="1"/>
    </xf>
    <xf numFmtId="0" fontId="23" fillId="3" borderId="0" xfId="0" applyFont="1" applyFill="1" applyAlignment="1">
      <alignment horizontal="center" vertical="center" wrapText="1"/>
    </xf>
    <xf numFmtId="0" fontId="23" fillId="3" borderId="4" xfId="0" applyFont="1" applyFill="1" applyBorder="1" applyAlignment="1">
      <alignment horizontal="center" vertical="center" wrapText="1"/>
    </xf>
    <xf numFmtId="0" fontId="26" fillId="4" borderId="0" xfId="0" applyFont="1" applyFill="1" applyAlignment="1">
      <alignment horizontal="center"/>
    </xf>
    <xf numFmtId="0" fontId="10" fillId="0" borderId="0" xfId="20" applyAlignment="1">
      <alignment horizontal="left" vertical="top" wrapText="1"/>
    </xf>
    <xf numFmtId="0" fontId="28" fillId="3" borderId="0" xfId="0" applyFont="1" applyFill="1" applyAlignment="1">
      <alignment wrapText="1"/>
    </xf>
    <xf numFmtId="0" fontId="27" fillId="0" borderId="0" xfId="0" applyFont="1" applyAlignment="1">
      <alignment/>
    </xf>
    <xf numFmtId="0" fontId="23" fillId="3" borderId="4" xfId="0" applyFont="1" applyFill="1" applyBorder="1" applyAlignment="1" applyProtection="1">
      <alignment horizontal="center" vertical="center" wrapText="1"/>
      <protection locked="0"/>
    </xf>
    <xf numFmtId="0" fontId="23" fillId="3" borderId="0" xfId="0" applyFont="1" applyFill="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1638300</xdr:colOff>
      <xdr:row>4</xdr:row>
      <xdr:rowOff>66675</xdr:rowOff>
    </xdr:to>
    <xdr:pic>
      <xdr:nvPicPr>
        <xdr:cNvPr id="1" name="Picture 1"/>
        <xdr:cNvPicPr preferRelativeResize="1">
          <a:picLocks noChangeAspect="1"/>
        </xdr:cNvPicPr>
      </xdr:nvPicPr>
      <xdr:blipFill>
        <a:blip r:embed="rId1"/>
        <a:stretch>
          <a:fillRect/>
        </a:stretch>
      </xdr:blipFill>
      <xdr:spPr>
        <a:xfrm>
          <a:off x="0" y="619125"/>
          <a:ext cx="1638300" cy="228600"/>
        </a:xfrm>
        <a:prstGeom prst="rect">
          <a:avLst/>
        </a:prstGeom>
        <a:noFill/>
        <a:ln w="9525" cmpd="sng">
          <a:noFill/>
        </a:ln>
      </xdr:spPr>
    </xdr:pic>
    <xdr:clientData/>
  </xdr:twoCellAnchor>
  <xdr:twoCellAnchor editAs="oneCell">
    <xdr:from>
      <xdr:col>2</xdr:col>
      <xdr:colOff>0</xdr:colOff>
      <xdr:row>3</xdr:row>
      <xdr:rowOff>0</xdr:rowOff>
    </xdr:from>
    <xdr:to>
      <xdr:col>3</xdr:col>
      <xdr:colOff>428625</xdr:colOff>
      <xdr:row>4</xdr:row>
      <xdr:rowOff>66675</xdr:rowOff>
    </xdr:to>
    <xdr:pic>
      <xdr:nvPicPr>
        <xdr:cNvPr id="2" name="Picture 2"/>
        <xdr:cNvPicPr preferRelativeResize="1">
          <a:picLocks noChangeAspect="1"/>
        </xdr:cNvPicPr>
      </xdr:nvPicPr>
      <xdr:blipFill>
        <a:blip r:embed="rId2"/>
        <a:stretch>
          <a:fillRect/>
        </a:stretch>
      </xdr:blipFill>
      <xdr:spPr>
        <a:xfrm>
          <a:off x="2771775" y="619125"/>
          <a:ext cx="1038225" cy="228600"/>
        </a:xfrm>
        <a:prstGeom prst="rect">
          <a:avLst/>
        </a:prstGeom>
        <a:noFill/>
        <a:ln w="9525" cmpd="sng">
          <a:noFill/>
        </a:ln>
      </xdr:spPr>
    </xdr:pic>
    <xdr:clientData/>
  </xdr:twoCellAnchor>
  <xdr:twoCellAnchor editAs="oneCell">
    <xdr:from>
      <xdr:col>0</xdr:col>
      <xdr:colOff>180975</xdr:colOff>
      <xdr:row>192</xdr:row>
      <xdr:rowOff>76200</xdr:rowOff>
    </xdr:from>
    <xdr:to>
      <xdr:col>6</xdr:col>
      <xdr:colOff>457200</xdr:colOff>
      <xdr:row>211</xdr:row>
      <xdr:rowOff>142875</xdr:rowOff>
    </xdr:to>
    <xdr:pic>
      <xdr:nvPicPr>
        <xdr:cNvPr id="3" name="Picture 4"/>
        <xdr:cNvPicPr preferRelativeResize="1">
          <a:picLocks noChangeAspect="1"/>
        </xdr:cNvPicPr>
      </xdr:nvPicPr>
      <xdr:blipFill>
        <a:blip r:embed="rId3"/>
        <a:stretch>
          <a:fillRect/>
        </a:stretch>
      </xdr:blipFill>
      <xdr:spPr>
        <a:xfrm>
          <a:off x="180975" y="33594675"/>
          <a:ext cx="5486400" cy="3143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1638300</xdr:colOff>
      <xdr:row>4</xdr:row>
      <xdr:rowOff>66675</xdr:rowOff>
    </xdr:to>
    <xdr:pic>
      <xdr:nvPicPr>
        <xdr:cNvPr id="1" name="Picture 1"/>
        <xdr:cNvPicPr preferRelativeResize="1">
          <a:picLocks noChangeAspect="1"/>
        </xdr:cNvPicPr>
      </xdr:nvPicPr>
      <xdr:blipFill>
        <a:blip r:embed="rId1"/>
        <a:stretch>
          <a:fillRect/>
        </a:stretch>
      </xdr:blipFill>
      <xdr:spPr>
        <a:xfrm>
          <a:off x="0" y="514350"/>
          <a:ext cx="1638300" cy="228600"/>
        </a:xfrm>
        <a:prstGeom prst="rect">
          <a:avLst/>
        </a:prstGeom>
        <a:noFill/>
        <a:ln w="9525" cmpd="sng">
          <a:noFill/>
        </a:ln>
      </xdr:spPr>
    </xdr:pic>
    <xdr:clientData/>
  </xdr:twoCellAnchor>
  <xdr:twoCellAnchor editAs="oneCell">
    <xdr:from>
      <xdr:col>2</xdr:col>
      <xdr:colOff>0</xdr:colOff>
      <xdr:row>3</xdr:row>
      <xdr:rowOff>0</xdr:rowOff>
    </xdr:from>
    <xdr:to>
      <xdr:col>3</xdr:col>
      <xdr:colOff>428625</xdr:colOff>
      <xdr:row>4</xdr:row>
      <xdr:rowOff>66675</xdr:rowOff>
    </xdr:to>
    <xdr:pic>
      <xdr:nvPicPr>
        <xdr:cNvPr id="2" name="Picture 2"/>
        <xdr:cNvPicPr preferRelativeResize="1">
          <a:picLocks noChangeAspect="1"/>
        </xdr:cNvPicPr>
      </xdr:nvPicPr>
      <xdr:blipFill>
        <a:blip r:embed="rId2"/>
        <a:stretch>
          <a:fillRect/>
        </a:stretch>
      </xdr:blipFill>
      <xdr:spPr>
        <a:xfrm>
          <a:off x="2790825" y="514350"/>
          <a:ext cx="1038225" cy="228600"/>
        </a:xfrm>
        <a:prstGeom prst="rect">
          <a:avLst/>
        </a:prstGeom>
        <a:noFill/>
        <a:ln w="9525" cmpd="sng">
          <a:noFill/>
        </a:ln>
      </xdr:spPr>
    </xdr:pic>
    <xdr:clientData/>
  </xdr:twoCellAnchor>
  <xdr:twoCellAnchor editAs="oneCell">
    <xdr:from>
      <xdr:col>0</xdr:col>
      <xdr:colOff>47625</xdr:colOff>
      <xdr:row>194</xdr:row>
      <xdr:rowOff>123825</xdr:rowOff>
    </xdr:from>
    <xdr:to>
      <xdr:col>6</xdr:col>
      <xdr:colOff>66675</xdr:colOff>
      <xdr:row>202</xdr:row>
      <xdr:rowOff>66675</xdr:rowOff>
    </xdr:to>
    <xdr:pic>
      <xdr:nvPicPr>
        <xdr:cNvPr id="3" name="Picture 5"/>
        <xdr:cNvPicPr preferRelativeResize="1">
          <a:picLocks noChangeAspect="1"/>
        </xdr:cNvPicPr>
      </xdr:nvPicPr>
      <xdr:blipFill>
        <a:blip r:embed="rId3"/>
        <a:stretch>
          <a:fillRect/>
        </a:stretch>
      </xdr:blipFill>
      <xdr:spPr>
        <a:xfrm>
          <a:off x="47625" y="32718375"/>
          <a:ext cx="5248275" cy="2857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oneycentral.msn.com/inc/Attributions.asp" TargetMode="External" /><Relationship Id="rId2" Type="http://schemas.openxmlformats.org/officeDocument/2006/relationships/hyperlink" Target="http://www.hemscottdata.com/" TargetMode="External" /><Relationship Id="rId3" Type="http://schemas.openxmlformats.org/officeDocument/2006/relationships/hyperlink" Target="http://www.comstock-interactivedata.com/" TargetMode="External" /><Relationship Id="rId4" Type="http://schemas.openxmlformats.org/officeDocument/2006/relationships/hyperlink" Target="http://moneycentral.msn.com/inc/Attributions.asp" TargetMode="External" /><Relationship Id="rId5" Type="http://schemas.openxmlformats.org/officeDocument/2006/relationships/hyperlink" Target="http://www.hemscottdata.com/" TargetMode="External" /><Relationship Id="rId6" Type="http://schemas.openxmlformats.org/officeDocument/2006/relationships/hyperlink" Target="http://www.comstock-interactivedata.com/" TargetMode="External" /><Relationship Id="rId7" Type="http://schemas.openxmlformats.org/officeDocument/2006/relationships/hyperlink" Target="http://moneycentral.msn.com/inc/Attributions.asp" TargetMode="External" /><Relationship Id="rId8" Type="http://schemas.openxmlformats.org/officeDocument/2006/relationships/hyperlink" Target="http://www.hemscottdata.com/" TargetMode="External" /><Relationship Id="rId9" Type="http://schemas.openxmlformats.org/officeDocument/2006/relationships/hyperlink" Target="http://www.comstock-interactivedata.com/"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oneycentral.msn.com/inc/Attributions.asp" TargetMode="External" /><Relationship Id="rId2" Type="http://schemas.openxmlformats.org/officeDocument/2006/relationships/hyperlink" Target="http://www.hemscottdata.com/" TargetMode="External" /><Relationship Id="rId3" Type="http://schemas.openxmlformats.org/officeDocument/2006/relationships/hyperlink" Target="http://www.comstock-interactivedata.com/" TargetMode="External" /><Relationship Id="rId4" Type="http://schemas.openxmlformats.org/officeDocument/2006/relationships/hyperlink" Target="http://moneycentral.msn.com/inc/Attributions.asp" TargetMode="External" /><Relationship Id="rId5" Type="http://schemas.openxmlformats.org/officeDocument/2006/relationships/hyperlink" Target="http://www.hemscottdata.com/" TargetMode="External" /><Relationship Id="rId6" Type="http://schemas.openxmlformats.org/officeDocument/2006/relationships/hyperlink" Target="http://www.comstock-interactivedata.com/" TargetMode="External" /><Relationship Id="rId7" Type="http://schemas.openxmlformats.org/officeDocument/2006/relationships/hyperlink" Target="http://moneycentral.msn.com/inc/Attributions.asp" TargetMode="External" /><Relationship Id="rId8" Type="http://schemas.openxmlformats.org/officeDocument/2006/relationships/hyperlink" Target="http://www.hemscottdata.com/" TargetMode="External" /><Relationship Id="rId9" Type="http://schemas.openxmlformats.org/officeDocument/2006/relationships/hyperlink" Target="http://www.comstock-interactivedata.com/" TargetMode="External" /><Relationship Id="rId1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finance.yahoo.com/q?s=CSG" TargetMode="External" /><Relationship Id="rId2" Type="http://schemas.openxmlformats.org/officeDocument/2006/relationships/hyperlink" Target="http://finance.yahoo.com/q?s=PEP" TargetMode="External" /><Relationship Id="rId3" Type="http://schemas.openxmlformats.org/officeDocument/2006/relationships/hyperlink" Target="http://finance.yahoo.com/q/in?s=KO"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V252"/>
  <sheetViews>
    <sheetView workbookViewId="0" topLeftCell="A1">
      <selection activeCell="A17" sqref="A17"/>
    </sheetView>
  </sheetViews>
  <sheetFormatPr defaultColWidth="9.140625" defaultRowHeight="12.75"/>
  <cols>
    <col min="1" max="1" width="30.7109375" style="0" customWidth="1"/>
    <col min="2" max="2" width="10.8515625" style="0" bestFit="1" customWidth="1"/>
    <col min="7" max="7" width="9.57421875" style="0" bestFit="1" customWidth="1"/>
  </cols>
  <sheetData>
    <row r="1" spans="1:6" ht="15">
      <c r="A1" s="199" t="s">
        <v>0</v>
      </c>
      <c r="B1" s="200"/>
      <c r="C1" s="200"/>
      <c r="D1" s="200"/>
      <c r="E1" s="200"/>
      <c r="F1" s="201"/>
    </row>
    <row r="2" spans="1:6" ht="21" customHeight="1">
      <c r="A2" s="202" t="s">
        <v>1</v>
      </c>
      <c r="B2" s="203"/>
      <c r="C2" s="203"/>
      <c r="D2" s="203"/>
      <c r="E2" s="203"/>
      <c r="F2" s="204"/>
    </row>
    <row r="3" spans="1:6" ht="12.75">
      <c r="A3" s="214"/>
      <c r="B3" s="215"/>
      <c r="C3" s="215"/>
      <c r="D3" s="215"/>
      <c r="E3" s="215"/>
      <c r="F3" s="216"/>
    </row>
    <row r="4" spans="1:6" ht="12.75">
      <c r="A4" s="6" t="s">
        <v>2</v>
      </c>
      <c r="B4" s="7"/>
      <c r="C4" s="8" t="s">
        <v>3</v>
      </c>
      <c r="D4" s="9"/>
      <c r="E4" s="9"/>
      <c r="F4" s="10"/>
    </row>
    <row r="5" spans="1:6" ht="12.75">
      <c r="A5" s="11"/>
      <c r="B5" s="7"/>
      <c r="C5" s="7"/>
      <c r="D5" s="9"/>
      <c r="E5" s="9"/>
      <c r="F5" s="10"/>
    </row>
    <row r="6" spans="1:22" ht="25.5" customHeight="1">
      <c r="A6" s="205" t="s">
        <v>4</v>
      </c>
      <c r="B6" s="206"/>
      <c r="C6" s="206"/>
      <c r="D6" s="206"/>
      <c r="E6" s="206"/>
      <c r="F6" s="207"/>
      <c r="H6" s="163" t="s">
        <v>175</v>
      </c>
      <c r="I6" s="163"/>
      <c r="J6" s="163"/>
      <c r="K6" s="163"/>
      <c r="L6" s="163"/>
      <c r="M6" s="166" t="s">
        <v>185</v>
      </c>
      <c r="N6" s="166"/>
      <c r="O6" s="130"/>
      <c r="P6" s="131"/>
      <c r="Q6" s="131"/>
      <c r="R6" s="105"/>
      <c r="S6" s="105"/>
      <c r="V6" s="53"/>
    </row>
    <row r="7" spans="1:19" ht="12.75">
      <c r="A7" s="217"/>
      <c r="B7" s="218"/>
      <c r="C7" s="218"/>
      <c r="D7" s="218"/>
      <c r="E7" s="218"/>
      <c r="F7" s="219"/>
      <c r="G7" s="104" t="s">
        <v>183</v>
      </c>
      <c r="M7" s="131"/>
      <c r="N7" s="131"/>
      <c r="O7" s="131"/>
      <c r="P7" s="131"/>
      <c r="Q7" s="131"/>
      <c r="R7" s="105"/>
      <c r="S7" s="105"/>
    </row>
    <row r="8" spans="1:19" ht="13.5" thickBot="1">
      <c r="A8" s="90" t="s">
        <v>236</v>
      </c>
      <c r="B8" s="20">
        <v>2005</v>
      </c>
      <c r="C8" s="20">
        <v>2004</v>
      </c>
      <c r="D8" s="20">
        <v>2003</v>
      </c>
      <c r="E8" s="20">
        <v>2002</v>
      </c>
      <c r="F8" s="21">
        <v>2001</v>
      </c>
      <c r="G8" s="104" t="s">
        <v>184</v>
      </c>
      <c r="H8" s="20">
        <v>2005</v>
      </c>
      <c r="I8" s="20">
        <v>2004</v>
      </c>
      <c r="J8" s="20">
        <v>2003</v>
      </c>
      <c r="K8" s="20">
        <v>2002</v>
      </c>
      <c r="L8" s="21">
        <v>2001</v>
      </c>
      <c r="M8" s="132">
        <v>2005</v>
      </c>
      <c r="N8" s="132">
        <v>2004</v>
      </c>
      <c r="O8" s="105"/>
      <c r="P8" s="131"/>
      <c r="Q8" s="131"/>
      <c r="R8" s="105"/>
      <c r="S8" s="105"/>
    </row>
    <row r="9" spans="1:19" ht="12.75">
      <c r="A9" s="14" t="s">
        <v>5</v>
      </c>
      <c r="B9" s="15">
        <v>23104</v>
      </c>
      <c r="C9" s="15">
        <v>21962</v>
      </c>
      <c r="D9" s="15">
        <v>21044</v>
      </c>
      <c r="E9" s="15">
        <v>19564</v>
      </c>
      <c r="F9" s="16">
        <v>20092</v>
      </c>
      <c r="G9" s="107">
        <f>RATE(4,,-F9,B9)</f>
        <v>0.03553790760701449</v>
      </c>
      <c r="H9" s="66">
        <f>B9/B$9</f>
        <v>1</v>
      </c>
      <c r="I9" s="66">
        <f>C9/C$9</f>
        <v>1</v>
      </c>
      <c r="J9" s="66">
        <f>D9/D$9</f>
        <v>1</v>
      </c>
      <c r="K9" s="66">
        <f>E9/E$9</f>
        <v>1</v>
      </c>
      <c r="L9" s="66">
        <f>F9/F$9</f>
        <v>1</v>
      </c>
      <c r="M9" s="131"/>
      <c r="N9" s="131"/>
      <c r="O9" s="105"/>
      <c r="P9" s="131"/>
      <c r="Q9" s="131"/>
      <c r="R9" s="105"/>
      <c r="S9" s="105"/>
    </row>
    <row r="10" spans="1:19" ht="12.75">
      <c r="A10" s="14" t="s">
        <v>6</v>
      </c>
      <c r="B10" s="15">
        <v>7263</v>
      </c>
      <c r="C10" s="15">
        <v>6745</v>
      </c>
      <c r="D10" s="15">
        <v>6912</v>
      </c>
      <c r="E10" s="15">
        <v>6299</v>
      </c>
      <c r="F10" s="16">
        <v>5241</v>
      </c>
      <c r="G10" s="107"/>
      <c r="H10" s="66">
        <f aca="true" t="shared" si="0" ref="H10:H32">B10/B$9</f>
        <v>0.3143611495844875</v>
      </c>
      <c r="I10" s="66">
        <f aca="true" t="shared" si="1" ref="I10:I32">C10/C$9</f>
        <v>0.30712139149439943</v>
      </c>
      <c r="J10" s="66">
        <f aca="true" t="shared" si="2" ref="J10:J32">D10/D$9</f>
        <v>0.3284546664132294</v>
      </c>
      <c r="K10" s="66">
        <f aca="true" t="shared" si="3" ref="K10:K32">E10/E$9</f>
        <v>0.321968922510734</v>
      </c>
      <c r="L10" s="66">
        <f aca="true" t="shared" si="4" ref="L10:L32">F10/F$9</f>
        <v>0.2608500895878957</v>
      </c>
      <c r="M10" s="131"/>
      <c r="N10" s="131"/>
      <c r="O10" s="105"/>
      <c r="P10" s="131"/>
      <c r="Q10" s="131"/>
      <c r="R10" s="105"/>
      <c r="S10" s="105"/>
    </row>
    <row r="11" spans="1:19" ht="12.75">
      <c r="A11" s="14" t="s">
        <v>7</v>
      </c>
      <c r="B11" s="15">
        <v>15841</v>
      </c>
      <c r="C11" s="15">
        <v>15217</v>
      </c>
      <c r="D11" s="15">
        <v>14132</v>
      </c>
      <c r="E11" s="15">
        <v>13265</v>
      </c>
      <c r="F11" s="16">
        <v>14851</v>
      </c>
      <c r="G11" s="107">
        <f>RATE(4,,-F11,B11)</f>
        <v>0.0162644270770985</v>
      </c>
      <c r="H11" s="66">
        <f t="shared" si="0"/>
        <v>0.6856388504155124</v>
      </c>
      <c r="I11" s="66">
        <f t="shared" si="1"/>
        <v>0.6928786085056006</v>
      </c>
      <c r="J11" s="66">
        <f t="shared" si="2"/>
        <v>0.6715453335867706</v>
      </c>
      <c r="K11" s="66">
        <f t="shared" si="3"/>
        <v>0.678031077489266</v>
      </c>
      <c r="L11" s="66">
        <f t="shared" si="4"/>
        <v>0.7391499104121043</v>
      </c>
      <c r="M11" s="101" t="s">
        <v>289</v>
      </c>
      <c r="N11" s="131"/>
      <c r="O11" s="105"/>
      <c r="P11" s="131"/>
      <c r="Q11" s="131"/>
      <c r="R11" s="105"/>
      <c r="S11" s="105"/>
    </row>
    <row r="12" spans="1:19" ht="12.75">
      <c r="A12" s="14" t="s">
        <v>207</v>
      </c>
      <c r="B12" s="15">
        <v>8824</v>
      </c>
      <c r="C12" s="15">
        <v>8626</v>
      </c>
      <c r="D12" s="15">
        <v>8061</v>
      </c>
      <c r="E12" s="15">
        <v>7001</v>
      </c>
      <c r="F12" s="16">
        <v>8696</v>
      </c>
      <c r="G12" s="107">
        <f>RATE(4,,-F12,B12)</f>
        <v>0.003659713490410501</v>
      </c>
      <c r="H12" s="66">
        <f t="shared" si="0"/>
        <v>0.3819252077562327</v>
      </c>
      <c r="I12" s="66">
        <f t="shared" si="1"/>
        <v>0.3927693288407249</v>
      </c>
      <c r="J12" s="66">
        <f t="shared" si="2"/>
        <v>0.38305455236647024</v>
      </c>
      <c r="K12" s="66">
        <f t="shared" si="3"/>
        <v>0.35785115518298916</v>
      </c>
      <c r="L12" s="66">
        <f t="shared" si="4"/>
        <v>0.43280907824009557</v>
      </c>
      <c r="M12" s="101" t="s">
        <v>290</v>
      </c>
      <c r="N12" s="131"/>
      <c r="O12" s="105"/>
      <c r="P12" s="131"/>
      <c r="Q12" s="131"/>
      <c r="R12" s="105"/>
      <c r="S12" s="105"/>
    </row>
    <row r="13" spans="1:19" ht="12.75">
      <c r="A13" s="14" t="s">
        <v>9</v>
      </c>
      <c r="B13" s="15">
        <v>0</v>
      </c>
      <c r="C13" s="15">
        <v>0</v>
      </c>
      <c r="D13" s="15">
        <v>0</v>
      </c>
      <c r="E13" s="15">
        <v>0</v>
      </c>
      <c r="F13" s="16">
        <v>0</v>
      </c>
      <c r="G13" s="107"/>
      <c r="H13" s="66">
        <f t="shared" si="0"/>
        <v>0</v>
      </c>
      <c r="I13" s="66">
        <f t="shared" si="1"/>
        <v>0</v>
      </c>
      <c r="J13" s="66">
        <f t="shared" si="2"/>
        <v>0</v>
      </c>
      <c r="K13" s="66">
        <f t="shared" si="3"/>
        <v>0</v>
      </c>
      <c r="L13" s="66">
        <f t="shared" si="4"/>
        <v>0</v>
      </c>
      <c r="M13" s="131"/>
      <c r="N13" s="131"/>
      <c r="O13" s="105"/>
      <c r="P13" s="131"/>
      <c r="Q13" s="131"/>
      <c r="R13" s="105"/>
      <c r="S13" s="105"/>
    </row>
    <row r="14" spans="1:19" ht="12.75">
      <c r="A14" s="14" t="s">
        <v>10</v>
      </c>
      <c r="B14" s="15">
        <v>7017</v>
      </c>
      <c r="C14" s="15">
        <v>6591</v>
      </c>
      <c r="D14" s="15">
        <v>6071</v>
      </c>
      <c r="E14" s="15">
        <v>6264</v>
      </c>
      <c r="F14" s="16">
        <v>6155</v>
      </c>
      <c r="G14" s="107"/>
      <c r="H14" s="66">
        <f t="shared" si="0"/>
        <v>0.3037136426592798</v>
      </c>
      <c r="I14" s="66">
        <f t="shared" si="1"/>
        <v>0.3001092796648757</v>
      </c>
      <c r="J14" s="66">
        <f t="shared" si="2"/>
        <v>0.2884907812203003</v>
      </c>
      <c r="K14" s="66">
        <f t="shared" si="3"/>
        <v>0.32017992230627684</v>
      </c>
      <c r="L14" s="66">
        <f t="shared" si="4"/>
        <v>0.30634083217200875</v>
      </c>
      <c r="M14" s="131"/>
      <c r="N14" s="131"/>
      <c r="O14" s="105"/>
      <c r="P14" s="131"/>
      <c r="Q14" s="131"/>
      <c r="R14" s="105"/>
      <c r="S14" s="105"/>
    </row>
    <row r="15" spans="1:19" ht="12.75">
      <c r="A15" s="14" t="s">
        <v>11</v>
      </c>
      <c r="B15" s="15">
        <v>932</v>
      </c>
      <c r="C15" s="15">
        <v>893</v>
      </c>
      <c r="D15" s="15">
        <v>850</v>
      </c>
      <c r="E15" s="15">
        <v>806</v>
      </c>
      <c r="F15" s="16">
        <v>803</v>
      </c>
      <c r="G15" s="107"/>
      <c r="H15" s="66">
        <f t="shared" si="0"/>
        <v>0.040339335180055405</v>
      </c>
      <c r="I15" s="66">
        <f t="shared" si="1"/>
        <v>0.04066114197249795</v>
      </c>
      <c r="J15" s="66">
        <f t="shared" si="2"/>
        <v>0.040391560539821326</v>
      </c>
      <c r="K15" s="66">
        <f t="shared" si="3"/>
        <v>0.04119811899407074</v>
      </c>
      <c r="L15" s="66">
        <f t="shared" si="4"/>
        <v>0.03996615568385427</v>
      </c>
      <c r="M15" s="131"/>
      <c r="N15" s="131"/>
      <c r="O15" s="105"/>
      <c r="P15" s="131"/>
      <c r="Q15" s="131"/>
      <c r="R15" s="105"/>
      <c r="S15" s="105"/>
    </row>
    <row r="16" spans="1:19" ht="12.75">
      <c r="A16" s="14" t="s">
        <v>12</v>
      </c>
      <c r="B16" s="15">
        <v>6085</v>
      </c>
      <c r="C16" s="15">
        <v>5698</v>
      </c>
      <c r="D16" s="15">
        <v>5221</v>
      </c>
      <c r="E16" s="15">
        <v>5458</v>
      </c>
      <c r="F16" s="16">
        <v>5352</v>
      </c>
      <c r="G16" s="107">
        <f>RATE(4,,-F16,B16)</f>
        <v>0.03260950764632167</v>
      </c>
      <c r="H16" s="66">
        <f t="shared" si="0"/>
        <v>0.26337430747922436</v>
      </c>
      <c r="I16" s="66">
        <f t="shared" si="1"/>
        <v>0.25944813769237773</v>
      </c>
      <c r="J16" s="66">
        <f t="shared" si="2"/>
        <v>0.248099220680479</v>
      </c>
      <c r="K16" s="66">
        <f t="shared" si="3"/>
        <v>0.27898180331220607</v>
      </c>
      <c r="L16" s="66">
        <f t="shared" si="4"/>
        <v>0.2663746764881545</v>
      </c>
      <c r="M16" s="101" t="s">
        <v>204</v>
      </c>
      <c r="N16" s="131"/>
      <c r="O16" s="105"/>
      <c r="P16" s="131"/>
      <c r="Q16" s="131"/>
      <c r="R16" s="105"/>
      <c r="S16" s="105"/>
    </row>
    <row r="17" spans="1:19" ht="12.75">
      <c r="A17" s="14" t="s">
        <v>13</v>
      </c>
      <c r="B17" s="15">
        <v>822</v>
      </c>
      <c r="C17" s="15">
        <v>696</v>
      </c>
      <c r="D17" s="15">
        <v>444</v>
      </c>
      <c r="E17" s="15">
        <v>240</v>
      </c>
      <c r="F17" s="16">
        <v>516</v>
      </c>
      <c r="G17" s="107"/>
      <c r="H17" s="66">
        <f t="shared" si="0"/>
        <v>0.03557825484764543</v>
      </c>
      <c r="I17" s="66">
        <f t="shared" si="1"/>
        <v>0.03169110281395137</v>
      </c>
      <c r="J17" s="66">
        <f t="shared" si="2"/>
        <v>0.02109865044668314</v>
      </c>
      <c r="K17" s="66">
        <f t="shared" si="3"/>
        <v>0.012267429973420568</v>
      </c>
      <c r="L17" s="66">
        <f t="shared" si="4"/>
        <v>0.02568186342823014</v>
      </c>
      <c r="M17" s="131"/>
      <c r="N17" s="131"/>
      <c r="O17" s="105"/>
      <c r="P17" s="131"/>
      <c r="Q17" s="131"/>
      <c r="R17" s="105"/>
      <c r="S17" s="105"/>
    </row>
    <row r="18" spans="1:19" ht="12.75">
      <c r="A18" s="14" t="s">
        <v>14</v>
      </c>
      <c r="B18" s="15">
        <v>6930</v>
      </c>
      <c r="C18" s="15">
        <v>6418</v>
      </c>
      <c r="D18" s="15">
        <v>5673</v>
      </c>
      <c r="E18" s="15">
        <v>5698</v>
      </c>
      <c r="F18" s="16">
        <v>5959</v>
      </c>
      <c r="G18" s="107">
        <f>RATE(4,,-F18,B18)</f>
        <v>0.038460453141448324</v>
      </c>
      <c r="H18" s="66">
        <f t="shared" si="0"/>
        <v>0.29994806094182824</v>
      </c>
      <c r="I18" s="66">
        <f t="shared" si="1"/>
        <v>0.29223203715508606</v>
      </c>
      <c r="J18" s="66">
        <f t="shared" si="2"/>
        <v>0.2695780269910663</v>
      </c>
      <c r="K18" s="66">
        <f t="shared" si="3"/>
        <v>0.2912492332856267</v>
      </c>
      <c r="L18" s="66">
        <f t="shared" si="4"/>
        <v>0.29658570575353377</v>
      </c>
      <c r="M18" s="131"/>
      <c r="N18" s="131"/>
      <c r="O18" s="105"/>
      <c r="P18" s="131"/>
      <c r="Q18" s="131"/>
      <c r="R18" s="105"/>
      <c r="S18" s="105"/>
    </row>
    <row r="19" spans="1:19" ht="12.75">
      <c r="A19" s="14" t="s">
        <v>15</v>
      </c>
      <c r="B19" s="15">
        <v>240</v>
      </c>
      <c r="C19" s="15">
        <v>196</v>
      </c>
      <c r="D19" s="15">
        <v>178</v>
      </c>
      <c r="E19" s="15">
        <v>199</v>
      </c>
      <c r="F19" s="16">
        <v>289</v>
      </c>
      <c r="G19" s="107"/>
      <c r="H19" s="66">
        <f t="shared" si="0"/>
        <v>0.01038781163434903</v>
      </c>
      <c r="I19" s="66">
        <f t="shared" si="1"/>
        <v>0.008924505964848374</v>
      </c>
      <c r="J19" s="66">
        <f t="shared" si="2"/>
        <v>0.008458467971868467</v>
      </c>
      <c r="K19" s="66">
        <f t="shared" si="3"/>
        <v>0.010171744019627888</v>
      </c>
      <c r="L19" s="66">
        <f t="shared" si="4"/>
        <v>0.014383834361935098</v>
      </c>
      <c r="M19" s="113">
        <f>B16/B19</f>
        <v>25.354166666666668</v>
      </c>
      <c r="N19" s="113">
        <f>C16/C19</f>
        <v>29.071428571428573</v>
      </c>
      <c r="O19" s="101" t="s">
        <v>194</v>
      </c>
      <c r="P19" s="101"/>
      <c r="Q19" s="101"/>
      <c r="R19" s="101" t="s">
        <v>195</v>
      </c>
      <c r="S19" s="105"/>
    </row>
    <row r="20" spans="1:19" ht="12.75">
      <c r="A20" s="14" t="s">
        <v>16</v>
      </c>
      <c r="B20" s="15">
        <v>0</v>
      </c>
      <c r="C20" s="15">
        <v>0</v>
      </c>
      <c r="D20" s="15">
        <v>0</v>
      </c>
      <c r="E20" s="15">
        <v>0</v>
      </c>
      <c r="F20" s="16">
        <v>0</v>
      </c>
      <c r="G20" s="107"/>
      <c r="H20" s="66">
        <f t="shared" si="0"/>
        <v>0</v>
      </c>
      <c r="I20" s="66">
        <f t="shared" si="1"/>
        <v>0</v>
      </c>
      <c r="J20" s="66">
        <f t="shared" si="2"/>
        <v>0</v>
      </c>
      <c r="K20" s="66">
        <f t="shared" si="3"/>
        <v>0</v>
      </c>
      <c r="L20" s="66">
        <f t="shared" si="4"/>
        <v>0</v>
      </c>
      <c r="M20" s="101"/>
      <c r="N20" s="101"/>
      <c r="O20" s="101"/>
      <c r="P20" s="101"/>
      <c r="Q20" s="101"/>
      <c r="R20" s="133"/>
      <c r="S20" s="105"/>
    </row>
    <row r="21" spans="1:19" ht="12.75">
      <c r="A21" s="14" t="s">
        <v>17</v>
      </c>
      <c r="B21" s="15">
        <v>6690</v>
      </c>
      <c r="C21" s="15">
        <v>6222</v>
      </c>
      <c r="D21" s="15">
        <v>5495</v>
      </c>
      <c r="E21" s="15">
        <v>5499</v>
      </c>
      <c r="F21" s="16">
        <v>5670</v>
      </c>
      <c r="G21" s="107">
        <f>RATE(4,,-F21,B21)</f>
        <v>0.04222326800750248</v>
      </c>
      <c r="H21" s="66">
        <f t="shared" si="0"/>
        <v>0.2895602493074792</v>
      </c>
      <c r="I21" s="66">
        <f t="shared" si="1"/>
        <v>0.28330753119023766</v>
      </c>
      <c r="J21" s="66">
        <f t="shared" si="2"/>
        <v>0.26111955901919787</v>
      </c>
      <c r="K21" s="66">
        <f t="shared" si="3"/>
        <v>0.2810774892659988</v>
      </c>
      <c r="L21" s="66">
        <f t="shared" si="4"/>
        <v>0.28220187139159864</v>
      </c>
      <c r="M21" s="101" t="s">
        <v>205</v>
      </c>
      <c r="N21" s="101"/>
      <c r="O21" s="101"/>
      <c r="P21" s="101"/>
      <c r="Q21" s="101"/>
      <c r="R21" s="133"/>
      <c r="S21" s="105"/>
    </row>
    <row r="22" spans="1:19" ht="12.75">
      <c r="A22" s="14" t="s">
        <v>18</v>
      </c>
      <c r="B22" s="15">
        <v>1818</v>
      </c>
      <c r="C22" s="15">
        <v>1375</v>
      </c>
      <c r="D22" s="15">
        <v>1148</v>
      </c>
      <c r="E22" s="15">
        <v>1523</v>
      </c>
      <c r="F22" s="16">
        <v>1691</v>
      </c>
      <c r="G22" s="107">
        <f>RATE(4,,-F22,B22)</f>
        <v>0.018269106534348212</v>
      </c>
      <c r="H22" s="66">
        <f t="shared" si="0"/>
        <v>0.07868767313019391</v>
      </c>
      <c r="I22" s="66">
        <f t="shared" si="1"/>
        <v>0.06260814133503324</v>
      </c>
      <c r="J22" s="66">
        <f t="shared" si="2"/>
        <v>0.05455236647025281</v>
      </c>
      <c r="K22" s="66">
        <f t="shared" si="3"/>
        <v>0.0778470660396647</v>
      </c>
      <c r="L22" s="66">
        <f t="shared" si="4"/>
        <v>0.08416285088592475</v>
      </c>
      <c r="M22" s="101"/>
      <c r="N22" s="101"/>
      <c r="O22" s="101"/>
      <c r="P22" s="101"/>
      <c r="Q22" s="101"/>
      <c r="R22" s="133"/>
      <c r="S22" s="105"/>
    </row>
    <row r="23" spans="1:19" ht="12.75">
      <c r="A23" s="211"/>
      <c r="B23" s="212"/>
      <c r="C23" s="212"/>
      <c r="D23" s="212"/>
      <c r="E23" s="212"/>
      <c r="F23" s="213"/>
      <c r="G23" s="107"/>
      <c r="H23" s="66"/>
      <c r="I23" s="66"/>
      <c r="J23" s="66"/>
      <c r="K23" s="66"/>
      <c r="L23" s="66"/>
      <c r="M23" s="101"/>
      <c r="N23" s="101"/>
      <c r="O23" s="101"/>
      <c r="P23" s="101"/>
      <c r="Q23" s="101"/>
      <c r="R23" s="133"/>
      <c r="S23" s="105"/>
    </row>
    <row r="24" spans="1:19" ht="12.75">
      <c r="A24" s="14" t="s">
        <v>19</v>
      </c>
      <c r="B24" s="15">
        <v>23</v>
      </c>
      <c r="C24" s="15">
        <v>24</v>
      </c>
      <c r="D24" s="15">
        <v>8</v>
      </c>
      <c r="E24" s="15">
        <v>0</v>
      </c>
      <c r="F24" s="16">
        <v>91</v>
      </c>
      <c r="G24" s="107"/>
      <c r="H24" s="66">
        <f t="shared" si="0"/>
        <v>0.0009954986149584488</v>
      </c>
      <c r="I24" s="66">
        <f t="shared" si="1"/>
        <v>0.0010927966487569438</v>
      </c>
      <c r="J24" s="66">
        <f t="shared" si="2"/>
        <v>0.00038015586390420075</v>
      </c>
      <c r="K24" s="66">
        <f t="shared" si="3"/>
        <v>0</v>
      </c>
      <c r="L24" s="66">
        <f t="shared" si="4"/>
        <v>0.004529165837149114</v>
      </c>
      <c r="M24" s="101"/>
      <c r="N24" s="101"/>
      <c r="O24" s="101"/>
      <c r="P24" s="101"/>
      <c r="Q24" s="101"/>
      <c r="R24" s="133"/>
      <c r="S24" s="105"/>
    </row>
    <row r="25" spans="1:19" ht="12.75">
      <c r="A25" s="211"/>
      <c r="B25" s="212"/>
      <c r="C25" s="212"/>
      <c r="D25" s="212"/>
      <c r="E25" s="212"/>
      <c r="F25" s="213"/>
      <c r="G25" s="107"/>
      <c r="H25" s="66"/>
      <c r="I25" s="66"/>
      <c r="J25" s="66"/>
      <c r="K25" s="66"/>
      <c r="L25" s="66"/>
      <c r="M25" s="101"/>
      <c r="N25" s="101"/>
      <c r="O25" s="101"/>
      <c r="P25" s="101"/>
      <c r="Q25" s="101"/>
      <c r="R25" s="133"/>
      <c r="S25" s="105"/>
    </row>
    <row r="26" spans="1:19" ht="12.75">
      <c r="A26" s="14" t="s">
        <v>20</v>
      </c>
      <c r="B26" s="15">
        <v>4872</v>
      </c>
      <c r="C26" s="15">
        <v>4847</v>
      </c>
      <c r="D26" s="15">
        <v>4347</v>
      </c>
      <c r="E26" s="15">
        <v>3976</v>
      </c>
      <c r="F26" s="16">
        <v>3979</v>
      </c>
      <c r="G26" s="107">
        <f>RATE(4,,-F26,B26)</f>
        <v>0.05192150839563809</v>
      </c>
      <c r="H26" s="66">
        <f t="shared" si="0"/>
        <v>0.21087257617728533</v>
      </c>
      <c r="I26" s="66">
        <f t="shared" si="1"/>
        <v>0.22069938985520443</v>
      </c>
      <c r="J26" s="66">
        <f t="shared" si="2"/>
        <v>0.20656719254894507</v>
      </c>
      <c r="K26" s="66">
        <f t="shared" si="3"/>
        <v>0.20323042322633408</v>
      </c>
      <c r="L26" s="66">
        <f t="shared" si="4"/>
        <v>0.1980390205056739</v>
      </c>
      <c r="M26" s="101"/>
      <c r="N26" s="101"/>
      <c r="O26" s="101"/>
      <c r="P26" s="101"/>
      <c r="Q26" s="101"/>
      <c r="R26" s="133"/>
      <c r="S26" s="105"/>
    </row>
    <row r="27" spans="1:19" ht="12.75">
      <c r="A27" s="14" t="s">
        <v>21</v>
      </c>
      <c r="B27" s="15">
        <v>0</v>
      </c>
      <c r="C27" s="15">
        <v>0</v>
      </c>
      <c r="D27" s="15">
        <v>0</v>
      </c>
      <c r="E27" s="15">
        <v>0</v>
      </c>
      <c r="F27" s="16">
        <v>0</v>
      </c>
      <c r="G27" s="107"/>
      <c r="H27" s="66"/>
      <c r="I27" s="66"/>
      <c r="J27" s="66"/>
      <c r="K27" s="66"/>
      <c r="L27" s="66"/>
      <c r="M27" s="101"/>
      <c r="N27" s="101"/>
      <c r="O27" s="101"/>
      <c r="P27" s="101"/>
      <c r="Q27" s="101"/>
      <c r="R27" s="133"/>
      <c r="S27" s="105"/>
    </row>
    <row r="28" spans="1:19" ht="12.75">
      <c r="A28" s="14" t="s">
        <v>22</v>
      </c>
      <c r="B28" s="15">
        <v>4872</v>
      </c>
      <c r="C28" s="15">
        <v>4847</v>
      </c>
      <c r="D28" s="15">
        <v>4347</v>
      </c>
      <c r="E28" s="15">
        <v>3976</v>
      </c>
      <c r="F28" s="16">
        <v>3979</v>
      </c>
      <c r="G28" s="107"/>
      <c r="H28" s="66">
        <f t="shared" si="0"/>
        <v>0.21087257617728533</v>
      </c>
      <c r="I28" s="66">
        <f t="shared" si="1"/>
        <v>0.22069938985520443</v>
      </c>
      <c r="J28" s="66">
        <f t="shared" si="2"/>
        <v>0.20656719254894507</v>
      </c>
      <c r="K28" s="66">
        <f t="shared" si="3"/>
        <v>0.20323042322633408</v>
      </c>
      <c r="L28" s="66">
        <f t="shared" si="4"/>
        <v>0.1980390205056739</v>
      </c>
      <c r="M28" s="101"/>
      <c r="N28" s="101"/>
      <c r="O28" s="101"/>
      <c r="P28" s="101"/>
      <c r="Q28" s="101"/>
      <c r="R28" s="133"/>
      <c r="S28" s="105"/>
    </row>
    <row r="29" spans="1:19" ht="12.75">
      <c r="A29" s="211"/>
      <c r="B29" s="212"/>
      <c r="C29" s="212"/>
      <c r="D29" s="212"/>
      <c r="E29" s="212"/>
      <c r="F29" s="213"/>
      <c r="G29" s="107"/>
      <c r="H29" s="66"/>
      <c r="I29" s="66"/>
      <c r="J29" s="66"/>
      <c r="K29" s="66"/>
      <c r="L29" s="66"/>
      <c r="M29" s="101"/>
      <c r="N29" s="101"/>
      <c r="O29" s="101"/>
      <c r="P29" s="101"/>
      <c r="Q29" s="101"/>
      <c r="R29" s="133"/>
      <c r="S29" s="105"/>
    </row>
    <row r="30" spans="1:19" ht="12.75">
      <c r="A30" s="14" t="s">
        <v>23</v>
      </c>
      <c r="B30" s="15">
        <v>4849</v>
      </c>
      <c r="C30" s="15">
        <v>4823</v>
      </c>
      <c r="D30" s="15">
        <v>4339</v>
      </c>
      <c r="E30" s="15">
        <v>3976</v>
      </c>
      <c r="F30" s="16">
        <v>3888</v>
      </c>
      <c r="G30" s="107">
        <f>RATE(4,,-F30,B30)</f>
        <v>0.05677244816205537</v>
      </c>
      <c r="H30" s="66">
        <f t="shared" si="0"/>
        <v>0.20987707756232687</v>
      </c>
      <c r="I30" s="66">
        <f t="shared" si="1"/>
        <v>0.2196065932064475</v>
      </c>
      <c r="J30" s="66">
        <f t="shared" si="2"/>
        <v>0.20618703668504088</v>
      </c>
      <c r="K30" s="66">
        <f t="shared" si="3"/>
        <v>0.20323042322633408</v>
      </c>
      <c r="L30" s="66">
        <f t="shared" si="4"/>
        <v>0.19350985466852477</v>
      </c>
      <c r="M30" s="101"/>
      <c r="N30" s="101"/>
      <c r="O30" s="101"/>
      <c r="P30" s="101"/>
      <c r="Q30" s="101"/>
      <c r="R30" s="133"/>
      <c r="S30" s="105"/>
    </row>
    <row r="31" spans="1:19" ht="12.75">
      <c r="A31" s="14" t="s">
        <v>24</v>
      </c>
      <c r="B31" s="15">
        <v>0</v>
      </c>
      <c r="C31" s="15">
        <v>0</v>
      </c>
      <c r="D31" s="15">
        <v>0</v>
      </c>
      <c r="E31" s="15">
        <v>0</v>
      </c>
      <c r="F31" s="16">
        <v>0</v>
      </c>
      <c r="G31" s="107"/>
      <c r="H31" s="66"/>
      <c r="I31" s="66"/>
      <c r="J31" s="66"/>
      <c r="K31" s="66"/>
      <c r="L31" s="66"/>
      <c r="M31" s="101"/>
      <c r="N31" s="101"/>
      <c r="O31" s="101"/>
      <c r="P31" s="101"/>
      <c r="Q31" s="101"/>
      <c r="R31" s="133"/>
      <c r="S31" s="105"/>
    </row>
    <row r="32" spans="1:19" ht="12.75">
      <c r="A32" s="14" t="s">
        <v>25</v>
      </c>
      <c r="B32" s="15">
        <v>0</v>
      </c>
      <c r="C32" s="15">
        <v>0</v>
      </c>
      <c r="D32" s="15">
        <v>0</v>
      </c>
      <c r="E32" s="15">
        <v>-926</v>
      </c>
      <c r="F32" s="16">
        <v>-10</v>
      </c>
      <c r="G32" s="107"/>
      <c r="H32" s="66">
        <f t="shared" si="0"/>
        <v>0</v>
      </c>
      <c r="I32" s="66">
        <f t="shared" si="1"/>
        <v>0</v>
      </c>
      <c r="J32" s="66">
        <f t="shared" si="2"/>
        <v>0</v>
      </c>
      <c r="K32" s="66">
        <f t="shared" si="3"/>
        <v>-0.04733183398078103</v>
      </c>
      <c r="L32" s="66">
        <f t="shared" si="4"/>
        <v>-0.0004977105315548477</v>
      </c>
      <c r="M32" s="101"/>
      <c r="N32" s="101"/>
      <c r="O32" s="101"/>
      <c r="P32" s="101"/>
      <c r="Q32" s="101"/>
      <c r="R32" s="133"/>
      <c r="S32" s="105"/>
    </row>
    <row r="33" spans="1:19" ht="12.75">
      <c r="A33" s="14" t="s">
        <v>26</v>
      </c>
      <c r="B33" s="15">
        <v>0</v>
      </c>
      <c r="C33" s="15">
        <v>0</v>
      </c>
      <c r="D33" s="15">
        <v>0</v>
      </c>
      <c r="E33" s="15">
        <v>0</v>
      </c>
      <c r="F33" s="16">
        <v>0</v>
      </c>
      <c r="G33" s="107"/>
      <c r="H33" s="66"/>
      <c r="I33" s="66"/>
      <c r="J33" s="66"/>
      <c r="K33" s="66"/>
      <c r="L33" s="66"/>
      <c r="M33" s="101"/>
      <c r="N33" s="101"/>
      <c r="O33" s="101"/>
      <c r="P33" s="101"/>
      <c r="Q33" s="101"/>
      <c r="R33" s="133"/>
      <c r="S33" s="105"/>
    </row>
    <row r="34" spans="1:19" ht="12.75">
      <c r="A34" s="14" t="s">
        <v>27</v>
      </c>
      <c r="B34" s="15">
        <v>0</v>
      </c>
      <c r="C34" s="15">
        <v>0</v>
      </c>
      <c r="D34" s="15">
        <v>0</v>
      </c>
      <c r="E34" s="15">
        <v>0</v>
      </c>
      <c r="F34" s="16">
        <v>0</v>
      </c>
      <c r="G34" s="107"/>
      <c r="H34" s="66"/>
      <c r="I34" s="66"/>
      <c r="J34" s="66"/>
      <c r="K34" s="66"/>
      <c r="L34" s="66"/>
      <c r="M34" s="101"/>
      <c r="N34" s="101"/>
      <c r="O34" s="101"/>
      <c r="P34" s="101"/>
      <c r="Q34" s="101"/>
      <c r="R34" s="133"/>
      <c r="S34" s="105"/>
    </row>
    <row r="35" spans="1:19" ht="12.75">
      <c r="A35" s="211"/>
      <c r="B35" s="212"/>
      <c r="C35" s="212"/>
      <c r="D35" s="212"/>
      <c r="E35" s="212"/>
      <c r="F35" s="213"/>
      <c r="G35" s="107"/>
      <c r="H35" s="66"/>
      <c r="I35" s="66"/>
      <c r="J35" s="66"/>
      <c r="K35" s="66"/>
      <c r="L35" s="66"/>
      <c r="M35" s="101"/>
      <c r="N35" s="101"/>
      <c r="O35" s="101"/>
      <c r="P35" s="101"/>
      <c r="Q35" s="101"/>
      <c r="R35" s="133"/>
      <c r="S35" s="105"/>
    </row>
    <row r="36" spans="1:19" ht="12.75">
      <c r="A36" s="17" t="s">
        <v>28</v>
      </c>
      <c r="B36" s="18">
        <v>4872</v>
      </c>
      <c r="C36" s="18">
        <v>4847</v>
      </c>
      <c r="D36" s="18">
        <v>4347</v>
      </c>
      <c r="E36" s="18">
        <v>3050</v>
      </c>
      <c r="F36" s="19">
        <v>3969</v>
      </c>
      <c r="G36" s="107">
        <f>RATE(4,,-F36,B36)</f>
        <v>0.052583469272194705</v>
      </c>
      <c r="H36" s="66">
        <f>B36/B$9</f>
        <v>0.21087257617728533</v>
      </c>
      <c r="I36" s="66">
        <f>C36/C$9</f>
        <v>0.22069938985520443</v>
      </c>
      <c r="J36" s="66">
        <f>D36/D$9</f>
        <v>0.20656719254894507</v>
      </c>
      <c r="K36" s="66">
        <f>E36/E$9</f>
        <v>0.15589858924555305</v>
      </c>
      <c r="L36" s="66">
        <f>F36/F$9</f>
        <v>0.19754130997411906</v>
      </c>
      <c r="M36" s="101" t="s">
        <v>206</v>
      </c>
      <c r="N36" s="101"/>
      <c r="O36" s="101"/>
      <c r="P36" s="101"/>
      <c r="Q36" s="101"/>
      <c r="R36" s="133"/>
      <c r="S36" s="105"/>
    </row>
    <row r="37" spans="1:19" ht="12.75">
      <c r="A37" s="211"/>
      <c r="B37" s="212"/>
      <c r="C37" s="212"/>
      <c r="D37" s="212"/>
      <c r="E37" s="212"/>
      <c r="F37" s="213"/>
      <c r="M37" s="101" t="s">
        <v>288</v>
      </c>
      <c r="N37" s="101"/>
      <c r="O37" s="101"/>
      <c r="P37" s="101"/>
      <c r="Q37" s="101"/>
      <c r="R37" s="133"/>
      <c r="S37" s="105"/>
    </row>
    <row r="38" spans="1:19" ht="12.75">
      <c r="A38" s="14" t="s">
        <v>29</v>
      </c>
      <c r="B38" s="15">
        <v>1.12</v>
      </c>
      <c r="C38" s="15">
        <v>1</v>
      </c>
      <c r="D38" s="15">
        <v>0.88</v>
      </c>
      <c r="E38" s="15">
        <v>0.8</v>
      </c>
      <c r="F38" s="16">
        <v>0.72</v>
      </c>
      <c r="M38" s="101"/>
      <c r="N38" s="101"/>
      <c r="O38" s="101"/>
      <c r="P38" s="101"/>
      <c r="Q38" s="101"/>
      <c r="R38" s="133"/>
      <c r="S38" s="105"/>
    </row>
    <row r="39" spans="1:19" ht="12.75">
      <c r="A39" s="14" t="s">
        <v>30</v>
      </c>
      <c r="B39" s="15">
        <v>0</v>
      </c>
      <c r="C39" s="15">
        <v>0</v>
      </c>
      <c r="D39" s="15">
        <v>0</v>
      </c>
      <c r="E39" s="15">
        <v>0</v>
      </c>
      <c r="F39" s="16">
        <v>0</v>
      </c>
      <c r="M39" s="101"/>
      <c r="N39" s="101"/>
      <c r="O39" s="101"/>
      <c r="P39" s="101"/>
      <c r="Q39" s="101"/>
      <c r="R39" s="133"/>
      <c r="S39" s="105"/>
    </row>
    <row r="40" spans="1:19" ht="12.75">
      <c r="A40" s="211"/>
      <c r="B40" s="212"/>
      <c r="C40" s="212"/>
      <c r="D40" s="212"/>
      <c r="E40" s="212"/>
      <c r="F40" s="213"/>
      <c r="M40" s="101"/>
      <c r="N40" s="101"/>
      <c r="O40" s="101"/>
      <c r="P40" s="101"/>
      <c r="Q40" s="101"/>
      <c r="R40" s="133"/>
      <c r="S40" s="105"/>
    </row>
    <row r="41" spans="1:19" ht="12.75">
      <c r="A41" s="14" t="s">
        <v>31</v>
      </c>
      <c r="B41" s="15">
        <v>2.04</v>
      </c>
      <c r="C41" s="15">
        <v>2</v>
      </c>
      <c r="D41" s="15">
        <v>1.77</v>
      </c>
      <c r="E41" s="15">
        <v>1.6</v>
      </c>
      <c r="F41" s="16">
        <v>1.6</v>
      </c>
      <c r="M41" s="101"/>
      <c r="N41" s="101"/>
      <c r="O41" s="101"/>
      <c r="P41" s="101"/>
      <c r="Q41" s="101"/>
      <c r="R41" s="133"/>
      <c r="S41" s="105"/>
    </row>
    <row r="42" spans="1:19" ht="12.75">
      <c r="A42" s="14" t="s">
        <v>32</v>
      </c>
      <c r="B42" s="15">
        <v>0</v>
      </c>
      <c r="C42" s="15">
        <v>0</v>
      </c>
      <c r="D42" s="15">
        <v>0</v>
      </c>
      <c r="E42" s="15">
        <v>0</v>
      </c>
      <c r="F42" s="16">
        <v>0</v>
      </c>
      <c r="M42" s="101"/>
      <c r="N42" s="101"/>
      <c r="O42" s="101"/>
      <c r="P42" s="101"/>
      <c r="Q42" s="101"/>
      <c r="R42" s="133"/>
      <c r="S42" s="105"/>
    </row>
    <row r="43" spans="1:19" ht="12.75">
      <c r="A43" s="14" t="s">
        <v>33</v>
      </c>
      <c r="B43" s="15">
        <v>2.04</v>
      </c>
      <c r="C43" s="15">
        <v>2</v>
      </c>
      <c r="D43" s="15">
        <v>1.77</v>
      </c>
      <c r="E43" s="15">
        <v>1.6</v>
      </c>
      <c r="F43" s="16">
        <v>1.6</v>
      </c>
      <c r="M43" s="101"/>
      <c r="N43" s="101"/>
      <c r="O43" s="101"/>
      <c r="P43" s="101"/>
      <c r="Q43" s="101"/>
      <c r="R43" s="133"/>
      <c r="S43" s="105"/>
    </row>
    <row r="44" spans="1:19" ht="12.75">
      <c r="A44" s="211"/>
      <c r="B44" s="212"/>
      <c r="C44" s="212"/>
      <c r="D44" s="212"/>
      <c r="E44" s="212"/>
      <c r="F44" s="213"/>
      <c r="M44" s="101"/>
      <c r="N44" s="101"/>
      <c r="O44" s="101"/>
      <c r="P44" s="101"/>
      <c r="Q44" s="101"/>
      <c r="R44" s="133"/>
      <c r="S44" s="105"/>
    </row>
    <row r="45" spans="1:19" ht="12.75">
      <c r="A45" s="14" t="s">
        <v>34</v>
      </c>
      <c r="B45" s="15">
        <v>2.04</v>
      </c>
      <c r="C45" s="15">
        <v>2</v>
      </c>
      <c r="D45" s="15">
        <v>1.77</v>
      </c>
      <c r="E45" s="15">
        <v>1.6</v>
      </c>
      <c r="F45" s="16">
        <v>1.6</v>
      </c>
      <c r="M45" s="101"/>
      <c r="N45" s="101"/>
      <c r="O45" s="101"/>
      <c r="P45" s="101"/>
      <c r="Q45" s="101"/>
      <c r="R45" s="133"/>
      <c r="S45" s="105"/>
    </row>
    <row r="46" spans="1:19" ht="12.75">
      <c r="A46" s="14" t="s">
        <v>35</v>
      </c>
      <c r="B46" s="15">
        <v>0</v>
      </c>
      <c r="C46" s="15">
        <v>0</v>
      </c>
      <c r="D46" s="15">
        <v>0</v>
      </c>
      <c r="E46" s="15">
        <v>0</v>
      </c>
      <c r="F46" s="16">
        <v>0</v>
      </c>
      <c r="M46" s="101"/>
      <c r="N46" s="101"/>
      <c r="O46" s="101"/>
      <c r="P46" s="101"/>
      <c r="Q46" s="101"/>
      <c r="R46" s="133"/>
      <c r="S46" s="105"/>
    </row>
    <row r="47" spans="1:19" ht="12.75">
      <c r="A47" s="14" t="s">
        <v>36</v>
      </c>
      <c r="B47" s="15">
        <v>2.04</v>
      </c>
      <c r="C47" s="15">
        <v>2</v>
      </c>
      <c r="D47" s="15">
        <v>1.77</v>
      </c>
      <c r="E47" s="15">
        <v>1.6</v>
      </c>
      <c r="F47" s="16">
        <v>1.6</v>
      </c>
      <c r="M47" s="101"/>
      <c r="N47" s="101"/>
      <c r="O47" s="101"/>
      <c r="P47" s="101"/>
      <c r="Q47" s="101"/>
      <c r="R47" s="133"/>
      <c r="S47" s="105"/>
    </row>
    <row r="48" spans="1:19" ht="12.75">
      <c r="A48" s="208" t="s">
        <v>76</v>
      </c>
      <c r="B48" s="209"/>
      <c r="C48" s="209"/>
      <c r="D48" s="209"/>
      <c r="E48" s="209"/>
      <c r="F48" s="210"/>
      <c r="M48" s="101"/>
      <c r="N48" s="101"/>
      <c r="O48" s="101"/>
      <c r="P48" s="101"/>
      <c r="Q48" s="101"/>
      <c r="R48" s="133"/>
      <c r="S48" s="105"/>
    </row>
    <row r="49" spans="1:19" ht="12.75">
      <c r="A49" s="208" t="s">
        <v>77</v>
      </c>
      <c r="B49" s="209"/>
      <c r="C49" s="209"/>
      <c r="D49" s="209"/>
      <c r="E49" s="209"/>
      <c r="F49" s="210"/>
      <c r="M49" s="101"/>
      <c r="N49" s="101"/>
      <c r="O49" s="101"/>
      <c r="P49" s="101"/>
      <c r="Q49" s="101"/>
      <c r="R49" s="133"/>
      <c r="S49" s="105"/>
    </row>
    <row r="50" spans="1:19" ht="13.5" thickBot="1">
      <c r="A50" s="232" t="s">
        <v>78</v>
      </c>
      <c r="B50" s="233"/>
      <c r="C50" s="233"/>
      <c r="D50" s="233"/>
      <c r="E50" s="233"/>
      <c r="F50" s="234"/>
      <c r="M50" s="101"/>
      <c r="N50" s="101"/>
      <c r="O50" s="101"/>
      <c r="P50" s="101"/>
      <c r="Q50" s="101"/>
      <c r="R50" s="133"/>
      <c r="S50" s="105"/>
    </row>
    <row r="51" spans="1:19" ht="12.75">
      <c r="A51" s="47"/>
      <c r="B51" s="48"/>
      <c r="C51" s="48"/>
      <c r="D51" s="48"/>
      <c r="E51" s="48"/>
      <c r="F51" s="49"/>
      <c r="M51" s="101"/>
      <c r="N51" s="101"/>
      <c r="O51" s="101"/>
      <c r="P51" s="101"/>
      <c r="Q51" s="101"/>
      <c r="R51" s="133"/>
      <c r="S51" s="105"/>
    </row>
    <row r="52" spans="1:19" ht="12.75">
      <c r="A52" s="226"/>
      <c r="B52" s="227"/>
      <c r="C52" s="227"/>
      <c r="D52" s="227"/>
      <c r="E52" s="227"/>
      <c r="F52" s="228"/>
      <c r="M52" s="101"/>
      <c r="N52" s="101"/>
      <c r="O52" s="101"/>
      <c r="P52" s="101"/>
      <c r="Q52" s="101"/>
      <c r="R52" s="133"/>
      <c r="S52" s="105"/>
    </row>
    <row r="53" spans="1:19" ht="13.5" thickBot="1">
      <c r="A53" s="229"/>
      <c r="B53" s="230"/>
      <c r="C53" s="230"/>
      <c r="D53" s="230"/>
      <c r="E53" s="230"/>
      <c r="F53" s="231"/>
      <c r="M53" s="101"/>
      <c r="N53" s="101"/>
      <c r="O53" s="101"/>
      <c r="P53" s="101"/>
      <c r="Q53" s="101"/>
      <c r="R53" s="133"/>
      <c r="S53" s="105"/>
    </row>
    <row r="54" spans="1:19" ht="12.75">
      <c r="A54" s="28" t="s">
        <v>79</v>
      </c>
      <c r="B54" s="5"/>
      <c r="C54" s="5"/>
      <c r="D54" s="5"/>
      <c r="E54" s="5"/>
      <c r="F54" s="5"/>
      <c r="H54" s="164" t="s">
        <v>180</v>
      </c>
      <c r="I54" s="164"/>
      <c r="J54" s="164"/>
      <c r="K54" s="164"/>
      <c r="M54" s="165" t="s">
        <v>185</v>
      </c>
      <c r="N54" s="165"/>
      <c r="O54" s="101"/>
      <c r="P54" s="101"/>
      <c r="Q54" s="101"/>
      <c r="R54" s="133"/>
      <c r="S54" s="105"/>
    </row>
    <row r="55" spans="1:19" ht="13.5" thickBot="1">
      <c r="A55" s="90" t="s">
        <v>236</v>
      </c>
      <c r="B55" s="20">
        <v>2005</v>
      </c>
      <c r="C55" s="20">
        <v>2004</v>
      </c>
      <c r="D55" s="20">
        <v>2003</v>
      </c>
      <c r="E55" s="20">
        <v>2002</v>
      </c>
      <c r="F55" s="21">
        <v>2001</v>
      </c>
      <c r="H55" s="67" t="s">
        <v>176</v>
      </c>
      <c r="I55" s="67" t="s">
        <v>177</v>
      </c>
      <c r="J55" s="67" t="s">
        <v>178</v>
      </c>
      <c r="K55" s="67" t="s">
        <v>179</v>
      </c>
      <c r="M55" s="134" t="s">
        <v>176</v>
      </c>
      <c r="N55" s="134" t="s">
        <v>177</v>
      </c>
      <c r="O55" s="101"/>
      <c r="P55" s="101"/>
      <c r="Q55" s="101"/>
      <c r="R55" s="133"/>
      <c r="S55" s="105"/>
    </row>
    <row r="56" spans="1:19" ht="12.75">
      <c r="A56" s="220" t="s">
        <v>37</v>
      </c>
      <c r="B56" s="221"/>
      <c r="C56" s="221"/>
      <c r="D56" s="221"/>
      <c r="E56" s="221"/>
      <c r="F56" s="222"/>
      <c r="M56" s="101"/>
      <c r="N56" s="101"/>
      <c r="O56" s="101"/>
      <c r="P56" s="101"/>
      <c r="Q56" s="101"/>
      <c r="R56" s="133"/>
      <c r="S56" s="105"/>
    </row>
    <row r="57" spans="1:19" ht="12.75">
      <c r="A57" s="223" t="s">
        <v>38</v>
      </c>
      <c r="B57" s="224"/>
      <c r="C57" s="224"/>
      <c r="D57" s="224"/>
      <c r="E57" s="224"/>
      <c r="F57" s="225"/>
      <c r="M57" s="101"/>
      <c r="N57" s="101"/>
      <c r="O57" s="101"/>
      <c r="P57" s="101"/>
      <c r="Q57" s="101"/>
      <c r="R57" s="133"/>
      <c r="S57" s="105"/>
    </row>
    <row r="58" spans="1:19" ht="12.75">
      <c r="A58" s="22" t="s">
        <v>39</v>
      </c>
      <c r="B58" s="23">
        <v>4701</v>
      </c>
      <c r="C58" s="23">
        <v>6707</v>
      </c>
      <c r="D58" s="23">
        <v>3362</v>
      </c>
      <c r="E58" s="23">
        <v>2126</v>
      </c>
      <c r="F58" s="24">
        <v>1866</v>
      </c>
      <c r="H58" s="68">
        <f>(B58+C58)/2</f>
        <v>5704</v>
      </c>
      <c r="I58" s="68">
        <f>(C58+D58)/2</f>
        <v>5034.5</v>
      </c>
      <c r="J58" s="68">
        <f>(D58+E58)/2</f>
        <v>2744</v>
      </c>
      <c r="K58" s="68">
        <f>(E58+F58)/2</f>
        <v>1996</v>
      </c>
      <c r="M58" s="101"/>
      <c r="N58" s="101"/>
      <c r="O58" s="101"/>
      <c r="P58" s="101"/>
      <c r="Q58" s="101"/>
      <c r="R58" s="133"/>
      <c r="S58" s="105"/>
    </row>
    <row r="59" spans="1:19" ht="12.75">
      <c r="A59" s="22" t="s">
        <v>40</v>
      </c>
      <c r="B59" s="23">
        <v>2281</v>
      </c>
      <c r="C59" s="23">
        <v>2171</v>
      </c>
      <c r="D59" s="23">
        <v>2091</v>
      </c>
      <c r="E59" s="23">
        <v>2097</v>
      </c>
      <c r="F59" s="24">
        <v>1882</v>
      </c>
      <c r="H59" s="68">
        <f aca="true" t="shared" si="5" ref="H59:H100">(B59+C59)/2</f>
        <v>2226</v>
      </c>
      <c r="I59" s="68">
        <f aca="true" t="shared" si="6" ref="I59:I100">(C59+D59)/2</f>
        <v>2131</v>
      </c>
      <c r="J59" s="68">
        <f aca="true" t="shared" si="7" ref="J59:J100">(D59+E59)/2</f>
        <v>2094</v>
      </c>
      <c r="K59" s="68">
        <f aca="true" t="shared" si="8" ref="K59:K100">(E59+F59)/2</f>
        <v>1989.5</v>
      </c>
      <c r="M59" s="113">
        <f>B9/H59</f>
        <v>10.379155435759209</v>
      </c>
      <c r="N59" s="113">
        <f>C9/I59</f>
        <v>10.305959643359925</v>
      </c>
      <c r="O59" s="101" t="s">
        <v>186</v>
      </c>
      <c r="P59" s="101"/>
      <c r="Q59" s="101"/>
      <c r="R59" s="105"/>
      <c r="S59" s="105"/>
    </row>
    <row r="60" spans="1:19" ht="12.75">
      <c r="A60" s="22" t="s">
        <v>41</v>
      </c>
      <c r="B60" s="23">
        <v>1424</v>
      </c>
      <c r="C60" s="23">
        <v>1420</v>
      </c>
      <c r="D60" s="23">
        <v>1252</v>
      </c>
      <c r="E60" s="23">
        <v>1294</v>
      </c>
      <c r="F60" s="24">
        <v>1055</v>
      </c>
      <c r="H60" s="68">
        <f t="shared" si="5"/>
        <v>1422</v>
      </c>
      <c r="I60" s="68">
        <f t="shared" si="6"/>
        <v>1336</v>
      </c>
      <c r="J60" s="68">
        <f t="shared" si="7"/>
        <v>1273</v>
      </c>
      <c r="K60" s="68">
        <f t="shared" si="8"/>
        <v>1174.5</v>
      </c>
      <c r="M60" s="113">
        <f>B10/H60</f>
        <v>5.1075949367088604</v>
      </c>
      <c r="N60" s="113">
        <f>C10/I60</f>
        <v>5.048652694610778</v>
      </c>
      <c r="O60" s="101" t="s">
        <v>187</v>
      </c>
      <c r="P60" s="101"/>
      <c r="Q60" s="101"/>
      <c r="R60" s="133"/>
      <c r="S60" s="105"/>
    </row>
    <row r="61" spans="1:19" ht="12.75">
      <c r="A61" s="22" t="s">
        <v>42</v>
      </c>
      <c r="B61" s="23">
        <v>1844</v>
      </c>
      <c r="C61" s="23">
        <v>1796</v>
      </c>
      <c r="D61" s="23">
        <v>1691</v>
      </c>
      <c r="E61" s="23">
        <v>1835</v>
      </c>
      <c r="F61" s="24">
        <v>2368</v>
      </c>
      <c r="H61" s="68">
        <f t="shared" si="5"/>
        <v>1820</v>
      </c>
      <c r="I61" s="68">
        <f t="shared" si="6"/>
        <v>1743.5</v>
      </c>
      <c r="J61" s="68">
        <f t="shared" si="7"/>
        <v>1763</v>
      </c>
      <c r="K61" s="68">
        <f t="shared" si="8"/>
        <v>2101.5</v>
      </c>
      <c r="M61" s="113">
        <f>365/M59</f>
        <v>35.16663781163435</v>
      </c>
      <c r="N61" s="113">
        <f>365/N59</f>
        <v>35.41640105637009</v>
      </c>
      <c r="O61" s="101" t="s">
        <v>192</v>
      </c>
      <c r="P61" s="101"/>
      <c r="Q61" s="101"/>
      <c r="R61" s="101" t="s">
        <v>196</v>
      </c>
      <c r="S61" s="105"/>
    </row>
    <row r="62" spans="1:19" ht="12.75">
      <c r="A62" s="158"/>
      <c r="B62" s="191"/>
      <c r="C62" s="191"/>
      <c r="D62" s="191"/>
      <c r="E62" s="191"/>
      <c r="F62" s="192"/>
      <c r="H62" s="68"/>
      <c r="I62" s="68"/>
      <c r="J62" s="68"/>
      <c r="K62" s="68"/>
      <c r="M62" s="113">
        <f>365/M60</f>
        <v>71.46220570012392</v>
      </c>
      <c r="N62" s="113">
        <f>365/N60</f>
        <v>72.29651593773166</v>
      </c>
      <c r="O62" s="101" t="s">
        <v>193</v>
      </c>
      <c r="P62" s="101"/>
      <c r="Q62" s="101"/>
      <c r="R62" s="101" t="s">
        <v>196</v>
      </c>
      <c r="S62" s="105"/>
    </row>
    <row r="63" spans="1:19" ht="12.75">
      <c r="A63" s="22" t="s">
        <v>43</v>
      </c>
      <c r="B63" s="23">
        <v>10250</v>
      </c>
      <c r="C63" s="23">
        <v>12094</v>
      </c>
      <c r="D63" s="23">
        <v>8396</v>
      </c>
      <c r="E63" s="23">
        <v>7352</v>
      </c>
      <c r="F63" s="24">
        <v>7171</v>
      </c>
      <c r="H63" s="68">
        <f t="shared" si="5"/>
        <v>11172</v>
      </c>
      <c r="I63" s="68">
        <f t="shared" si="6"/>
        <v>10245</v>
      </c>
      <c r="J63" s="68">
        <f t="shared" si="7"/>
        <v>7874</v>
      </c>
      <c r="K63" s="68">
        <f t="shared" si="8"/>
        <v>7261.5</v>
      </c>
      <c r="M63" s="113">
        <f>H63/H82</f>
        <v>1.0738693708847984</v>
      </c>
      <c r="N63" s="113">
        <f>I63/I82</f>
        <v>1.0865991409025826</v>
      </c>
      <c r="O63" s="101" t="s">
        <v>188</v>
      </c>
      <c r="P63" s="101"/>
      <c r="Q63" s="101"/>
      <c r="R63" s="101" t="s">
        <v>196</v>
      </c>
      <c r="S63" s="105"/>
    </row>
    <row r="64" spans="1:19" ht="12.75">
      <c r="A64" s="184"/>
      <c r="B64" s="185"/>
      <c r="C64" s="185"/>
      <c r="D64" s="185"/>
      <c r="E64" s="185"/>
      <c r="F64" s="186"/>
      <c r="H64" s="68"/>
      <c r="I64" s="68"/>
      <c r="J64" s="68"/>
      <c r="K64" s="68"/>
      <c r="M64" s="113">
        <f>(H63-H60)/H82</f>
        <v>0.9371846013360888</v>
      </c>
      <c r="N64" s="113">
        <f>(I63-I60)/I82</f>
        <v>0.944901097735589</v>
      </c>
      <c r="O64" s="101" t="s">
        <v>242</v>
      </c>
      <c r="P64" s="101"/>
      <c r="Q64" s="101"/>
      <c r="R64" s="101" t="s">
        <v>291</v>
      </c>
      <c r="S64" s="105"/>
    </row>
    <row r="65" spans="1:19" ht="12.75">
      <c r="A65" s="161" t="s">
        <v>44</v>
      </c>
      <c r="B65" s="162"/>
      <c r="C65" s="162"/>
      <c r="D65" s="162"/>
      <c r="E65" s="162"/>
      <c r="F65" s="157"/>
      <c r="H65" s="68"/>
      <c r="I65" s="68"/>
      <c r="J65" s="68"/>
      <c r="K65" s="68"/>
      <c r="M65" s="113"/>
      <c r="N65" s="113"/>
      <c r="O65" s="101"/>
      <c r="P65" s="101"/>
      <c r="Q65" s="101"/>
      <c r="R65" s="133"/>
      <c r="S65" s="105"/>
    </row>
    <row r="66" spans="1:19" ht="12.75">
      <c r="A66" s="22" t="s">
        <v>45</v>
      </c>
      <c r="B66" s="23">
        <v>10139</v>
      </c>
      <c r="C66" s="23">
        <v>10149</v>
      </c>
      <c r="D66" s="23">
        <v>9622</v>
      </c>
      <c r="E66" s="23">
        <v>9001</v>
      </c>
      <c r="F66" s="24">
        <v>7105</v>
      </c>
      <c r="H66" s="68">
        <f t="shared" si="5"/>
        <v>10144</v>
      </c>
      <c r="I66" s="68">
        <f t="shared" si="6"/>
        <v>9885.5</v>
      </c>
      <c r="J66" s="68">
        <f t="shared" si="7"/>
        <v>9311.5</v>
      </c>
      <c r="K66" s="68">
        <f t="shared" si="8"/>
        <v>8053</v>
      </c>
      <c r="M66" s="113"/>
      <c r="N66" s="113"/>
      <c r="O66" s="101"/>
      <c r="P66" s="101"/>
      <c r="Q66" s="101"/>
      <c r="R66" s="133"/>
      <c r="S66" s="105"/>
    </row>
    <row r="67" spans="1:19" ht="12.75">
      <c r="A67" s="22" t="s">
        <v>46</v>
      </c>
      <c r="B67" s="23">
        <v>4353</v>
      </c>
      <c r="C67" s="23">
        <v>4058</v>
      </c>
      <c r="D67" s="23">
        <v>3525</v>
      </c>
      <c r="E67" s="23">
        <v>3090</v>
      </c>
      <c r="F67" s="24">
        <v>2652</v>
      </c>
      <c r="H67" s="68">
        <f t="shared" si="5"/>
        <v>4205.5</v>
      </c>
      <c r="I67" s="68">
        <f t="shared" si="6"/>
        <v>3791.5</v>
      </c>
      <c r="J67" s="68">
        <f t="shared" si="7"/>
        <v>3307.5</v>
      </c>
      <c r="K67" s="68">
        <f t="shared" si="8"/>
        <v>2871</v>
      </c>
      <c r="M67" s="113"/>
      <c r="N67" s="113"/>
      <c r="O67" s="101"/>
      <c r="P67" s="101"/>
      <c r="Q67" s="101"/>
      <c r="R67" s="133"/>
      <c r="S67" s="105"/>
    </row>
    <row r="68" spans="1:19" ht="12.75">
      <c r="A68" s="22" t="s">
        <v>47</v>
      </c>
      <c r="B68" s="23">
        <v>5786</v>
      </c>
      <c r="C68" s="23">
        <v>6091</v>
      </c>
      <c r="D68" s="23">
        <v>6097</v>
      </c>
      <c r="E68" s="23">
        <v>5911</v>
      </c>
      <c r="F68" s="24">
        <v>4453</v>
      </c>
      <c r="H68" s="68">
        <f t="shared" si="5"/>
        <v>5938.5</v>
      </c>
      <c r="I68" s="68">
        <f t="shared" si="6"/>
        <v>6094</v>
      </c>
      <c r="J68" s="68">
        <f t="shared" si="7"/>
        <v>6004</v>
      </c>
      <c r="K68" s="68">
        <f t="shared" si="8"/>
        <v>5182</v>
      </c>
      <c r="M68" s="113"/>
      <c r="N68" s="113"/>
      <c r="O68" s="101"/>
      <c r="P68" s="101"/>
      <c r="Q68" s="101"/>
      <c r="R68" s="133"/>
      <c r="S68" s="105"/>
    </row>
    <row r="69" spans="1:19" ht="12.75">
      <c r="A69" s="22" t="s">
        <v>48</v>
      </c>
      <c r="B69" s="23">
        <v>3821</v>
      </c>
      <c r="C69" s="23">
        <v>3836</v>
      </c>
      <c r="D69" s="23">
        <v>3989</v>
      </c>
      <c r="E69" s="23">
        <v>3553</v>
      </c>
      <c r="F69" s="24">
        <v>2579</v>
      </c>
      <c r="H69" s="68">
        <f t="shared" si="5"/>
        <v>3828.5</v>
      </c>
      <c r="I69" s="68">
        <f t="shared" si="6"/>
        <v>3912.5</v>
      </c>
      <c r="J69" s="68">
        <f t="shared" si="7"/>
        <v>3771</v>
      </c>
      <c r="K69" s="68">
        <f t="shared" si="8"/>
        <v>3066</v>
      </c>
      <c r="M69" s="113"/>
      <c r="N69" s="113"/>
      <c r="O69" s="101"/>
      <c r="P69" s="101"/>
      <c r="Q69" s="101"/>
      <c r="R69" s="133"/>
      <c r="S69" s="105"/>
    </row>
    <row r="70" spans="1:19" ht="12.75">
      <c r="A70" s="22" t="s">
        <v>49</v>
      </c>
      <c r="B70" s="23">
        <v>9570</v>
      </c>
      <c r="C70" s="23">
        <v>9306</v>
      </c>
      <c r="D70" s="23">
        <v>8860</v>
      </c>
      <c r="E70" s="23">
        <v>7685</v>
      </c>
      <c r="F70" s="24">
        <v>8214</v>
      </c>
      <c r="H70" s="68">
        <f t="shared" si="5"/>
        <v>9438</v>
      </c>
      <c r="I70" s="68">
        <f t="shared" si="6"/>
        <v>9083</v>
      </c>
      <c r="J70" s="68">
        <f t="shared" si="7"/>
        <v>8272.5</v>
      </c>
      <c r="K70" s="68">
        <f t="shared" si="8"/>
        <v>7949.5</v>
      </c>
      <c r="M70" s="113"/>
      <c r="N70" s="113"/>
      <c r="O70" s="101"/>
      <c r="P70" s="101"/>
      <c r="Q70" s="101"/>
      <c r="R70" s="133"/>
      <c r="S70" s="105"/>
    </row>
    <row r="71" spans="1:19" ht="12.75">
      <c r="A71" s="158"/>
      <c r="B71" s="191"/>
      <c r="C71" s="191"/>
      <c r="D71" s="191"/>
      <c r="E71" s="191"/>
      <c r="F71" s="192"/>
      <c r="H71" s="68"/>
      <c r="I71" s="68"/>
      <c r="J71" s="68"/>
      <c r="K71" s="68"/>
      <c r="M71" s="113"/>
      <c r="N71" s="113"/>
      <c r="O71" s="101"/>
      <c r="P71" s="101"/>
      <c r="Q71" s="101"/>
      <c r="R71" s="133"/>
      <c r="S71" s="105"/>
    </row>
    <row r="72" spans="1:19" ht="12.75">
      <c r="A72" s="22" t="s">
        <v>50</v>
      </c>
      <c r="B72" s="23">
        <v>19177</v>
      </c>
      <c r="C72" s="23">
        <v>19233</v>
      </c>
      <c r="D72" s="23">
        <v>18946</v>
      </c>
      <c r="E72" s="23">
        <v>17149</v>
      </c>
      <c r="F72" s="24">
        <v>15246</v>
      </c>
      <c r="H72" s="68">
        <f t="shared" si="5"/>
        <v>19205</v>
      </c>
      <c r="I72" s="68">
        <f t="shared" si="6"/>
        <v>19089.5</v>
      </c>
      <c r="J72" s="68">
        <f t="shared" si="7"/>
        <v>18047.5</v>
      </c>
      <c r="K72" s="68">
        <f t="shared" si="8"/>
        <v>16197.5</v>
      </c>
      <c r="M72" s="113"/>
      <c r="N72" s="113"/>
      <c r="O72" s="101"/>
      <c r="P72" s="101"/>
      <c r="Q72" s="101"/>
      <c r="R72" s="133"/>
      <c r="S72" s="105"/>
    </row>
    <row r="73" spans="1:19" ht="13.5" thickBot="1">
      <c r="A73" s="196"/>
      <c r="B73" s="197"/>
      <c r="C73" s="197"/>
      <c r="D73" s="197"/>
      <c r="E73" s="197"/>
      <c r="F73" s="198"/>
      <c r="H73" s="68"/>
      <c r="I73" s="68"/>
      <c r="J73" s="68"/>
      <c r="K73" s="68"/>
      <c r="M73" s="113"/>
      <c r="N73" s="113"/>
      <c r="O73" s="101"/>
      <c r="P73" s="101"/>
      <c r="Q73" s="101"/>
      <c r="R73" s="133"/>
      <c r="S73" s="105"/>
    </row>
    <row r="74" spans="1:19" ht="12.75">
      <c r="A74" s="25" t="s">
        <v>51</v>
      </c>
      <c r="B74" s="26">
        <v>29427</v>
      </c>
      <c r="C74" s="26">
        <v>31327</v>
      </c>
      <c r="D74" s="26">
        <v>27342</v>
      </c>
      <c r="E74" s="26">
        <v>24501</v>
      </c>
      <c r="F74" s="27">
        <v>22417</v>
      </c>
      <c r="H74" s="68">
        <f t="shared" si="5"/>
        <v>30377</v>
      </c>
      <c r="I74" s="68">
        <f t="shared" si="6"/>
        <v>29334.5</v>
      </c>
      <c r="J74" s="68">
        <f t="shared" si="7"/>
        <v>25921.5</v>
      </c>
      <c r="K74" s="68">
        <f t="shared" si="8"/>
        <v>23459</v>
      </c>
      <c r="M74" s="113">
        <f>B9/H74</f>
        <v>0.7605754353622807</v>
      </c>
      <c r="N74" s="113">
        <f>C9/I74</f>
        <v>0.7486747686171573</v>
      </c>
      <c r="O74" s="101" t="s">
        <v>191</v>
      </c>
      <c r="P74" s="101"/>
      <c r="Q74" s="101"/>
      <c r="R74" s="101" t="s">
        <v>196</v>
      </c>
      <c r="S74" s="105"/>
    </row>
    <row r="75" spans="1:19" ht="12.75">
      <c r="A75" s="184"/>
      <c r="B75" s="185"/>
      <c r="C75" s="185"/>
      <c r="D75" s="185"/>
      <c r="E75" s="185"/>
      <c r="F75" s="186"/>
      <c r="H75" s="68"/>
      <c r="I75" s="68"/>
      <c r="J75" s="68"/>
      <c r="K75" s="68"/>
      <c r="M75" s="113"/>
      <c r="N75" s="113"/>
      <c r="O75" s="101"/>
      <c r="P75" s="101"/>
      <c r="Q75" s="101"/>
      <c r="R75" s="133"/>
      <c r="S75" s="105"/>
    </row>
    <row r="76" spans="1:19" ht="12.75">
      <c r="A76" s="190" t="s">
        <v>52</v>
      </c>
      <c r="B76" s="159"/>
      <c r="C76" s="159"/>
      <c r="D76" s="159"/>
      <c r="E76" s="159"/>
      <c r="F76" s="160"/>
      <c r="H76" s="68"/>
      <c r="I76" s="68"/>
      <c r="J76" s="68"/>
      <c r="K76" s="68"/>
      <c r="M76" s="113"/>
      <c r="N76" s="113"/>
      <c r="O76" s="101"/>
      <c r="P76" s="101"/>
      <c r="Q76" s="101"/>
      <c r="R76" s="133"/>
      <c r="S76" s="105"/>
    </row>
    <row r="77" spans="1:19" ht="12.75">
      <c r="A77" s="161" t="s">
        <v>53</v>
      </c>
      <c r="B77" s="162"/>
      <c r="C77" s="162"/>
      <c r="D77" s="162"/>
      <c r="E77" s="162"/>
      <c r="F77" s="157"/>
      <c r="H77" s="68"/>
      <c r="I77" s="68"/>
      <c r="J77" s="68"/>
      <c r="K77" s="68"/>
      <c r="M77" s="113"/>
      <c r="N77" s="113"/>
      <c r="O77" s="101"/>
      <c r="P77" s="101"/>
      <c r="Q77" s="101"/>
      <c r="R77" s="133"/>
      <c r="S77" s="105"/>
    </row>
    <row r="78" spans="1:19" ht="12.75">
      <c r="A78" s="22" t="s">
        <v>54</v>
      </c>
      <c r="B78" s="23">
        <v>4493</v>
      </c>
      <c r="C78" s="23">
        <v>4283</v>
      </c>
      <c r="D78" s="23">
        <v>4058</v>
      </c>
      <c r="E78" s="23">
        <v>3692</v>
      </c>
      <c r="F78" s="24">
        <v>3679</v>
      </c>
      <c r="H78" s="68">
        <f t="shared" si="5"/>
        <v>4388</v>
      </c>
      <c r="I78" s="68">
        <f t="shared" si="6"/>
        <v>4170.5</v>
      </c>
      <c r="J78" s="68">
        <f t="shared" si="7"/>
        <v>3875</v>
      </c>
      <c r="K78" s="68">
        <f t="shared" si="8"/>
        <v>3685.5</v>
      </c>
      <c r="M78" s="113">
        <f>B10/H78</f>
        <v>1.6551959890610757</v>
      </c>
      <c r="N78" s="113">
        <f>C10/I78</f>
        <v>1.6173120728929384</v>
      </c>
      <c r="O78" s="101" t="s">
        <v>189</v>
      </c>
      <c r="P78" s="101"/>
      <c r="Q78" s="101"/>
      <c r="R78" s="101" t="s">
        <v>196</v>
      </c>
      <c r="S78" s="105"/>
    </row>
    <row r="79" spans="1:19" ht="12.75">
      <c r="A79" s="22" t="s">
        <v>55</v>
      </c>
      <c r="B79" s="23">
        <v>4546</v>
      </c>
      <c r="C79" s="23">
        <v>6021</v>
      </c>
      <c r="D79" s="23">
        <v>2906</v>
      </c>
      <c r="E79" s="23">
        <v>2655</v>
      </c>
      <c r="F79" s="24">
        <v>3899</v>
      </c>
      <c r="H79" s="68">
        <f t="shared" si="5"/>
        <v>5283.5</v>
      </c>
      <c r="I79" s="68">
        <f t="shared" si="6"/>
        <v>4463.5</v>
      </c>
      <c r="J79" s="68">
        <f t="shared" si="7"/>
        <v>2780.5</v>
      </c>
      <c r="K79" s="68">
        <f t="shared" si="8"/>
        <v>3277</v>
      </c>
      <c r="M79" s="113">
        <f>365/M78</f>
        <v>220.51769241360319</v>
      </c>
      <c r="N79" s="113">
        <f>365/N78</f>
        <v>225.6830985915493</v>
      </c>
      <c r="O79" s="101" t="s">
        <v>190</v>
      </c>
      <c r="P79" s="101"/>
      <c r="Q79" s="101"/>
      <c r="R79" s="101" t="s">
        <v>196</v>
      </c>
      <c r="S79" s="105"/>
    </row>
    <row r="80" spans="1:19" ht="12.75">
      <c r="A80" s="22" t="s">
        <v>56</v>
      </c>
      <c r="B80" s="23">
        <v>797</v>
      </c>
      <c r="C80" s="23">
        <v>667</v>
      </c>
      <c r="D80" s="23">
        <v>922</v>
      </c>
      <c r="E80" s="23">
        <v>994</v>
      </c>
      <c r="F80" s="24">
        <v>851</v>
      </c>
      <c r="H80" s="68">
        <f t="shared" si="5"/>
        <v>732</v>
      </c>
      <c r="I80" s="68">
        <f t="shared" si="6"/>
        <v>794.5</v>
      </c>
      <c r="J80" s="68">
        <f t="shared" si="7"/>
        <v>958</v>
      </c>
      <c r="K80" s="68">
        <f t="shared" si="8"/>
        <v>922.5</v>
      </c>
      <c r="M80" s="113"/>
      <c r="N80" s="113"/>
      <c r="O80" s="101"/>
      <c r="P80" s="101"/>
      <c r="Q80" s="101"/>
      <c r="R80" s="133"/>
      <c r="S80" s="105"/>
    </row>
    <row r="81" spans="1:19" ht="12.75">
      <c r="A81" s="158"/>
      <c r="B81" s="191"/>
      <c r="C81" s="191"/>
      <c r="D81" s="191"/>
      <c r="E81" s="191"/>
      <c r="F81" s="192"/>
      <c r="H81" s="68"/>
      <c r="I81" s="68"/>
      <c r="J81" s="68"/>
      <c r="K81" s="68"/>
      <c r="M81" s="113"/>
      <c r="N81" s="113"/>
      <c r="O81" s="101"/>
      <c r="P81" s="101"/>
      <c r="Q81" s="101"/>
      <c r="R81" s="133"/>
      <c r="S81" s="105"/>
    </row>
    <row r="82" spans="1:19" ht="12.75">
      <c r="A82" s="22" t="s">
        <v>57</v>
      </c>
      <c r="B82" s="23">
        <v>9836</v>
      </c>
      <c r="C82" s="23">
        <v>10971</v>
      </c>
      <c r="D82" s="23">
        <v>7886</v>
      </c>
      <c r="E82" s="23">
        <v>7341</v>
      </c>
      <c r="F82" s="24">
        <v>8429</v>
      </c>
      <c r="H82" s="68">
        <f t="shared" si="5"/>
        <v>10403.5</v>
      </c>
      <c r="I82" s="68">
        <f t="shared" si="6"/>
        <v>9428.5</v>
      </c>
      <c r="J82" s="68">
        <f t="shared" si="7"/>
        <v>7613.5</v>
      </c>
      <c r="K82" s="68">
        <f t="shared" si="8"/>
        <v>7885</v>
      </c>
      <c r="M82" s="113"/>
      <c r="N82" s="113"/>
      <c r="O82" s="101"/>
      <c r="P82" s="101"/>
      <c r="Q82" s="101"/>
      <c r="R82" s="133"/>
      <c r="S82" s="105"/>
    </row>
    <row r="83" spans="1:19" ht="12.75">
      <c r="A83" s="184"/>
      <c r="B83" s="185"/>
      <c r="C83" s="185"/>
      <c r="D83" s="185"/>
      <c r="E83" s="185"/>
      <c r="F83" s="186"/>
      <c r="H83" s="68"/>
      <c r="I83" s="68"/>
      <c r="J83" s="68"/>
      <c r="K83" s="68"/>
      <c r="M83" s="113"/>
      <c r="N83" s="113"/>
      <c r="O83" s="101"/>
      <c r="P83" s="101"/>
      <c r="Q83" s="101"/>
      <c r="R83" s="133"/>
      <c r="S83" s="105"/>
    </row>
    <row r="84" spans="1:19" ht="12.75">
      <c r="A84" s="161" t="s">
        <v>58</v>
      </c>
      <c r="B84" s="162"/>
      <c r="C84" s="162"/>
      <c r="D84" s="162"/>
      <c r="E84" s="162"/>
      <c r="F84" s="157"/>
      <c r="H84" s="68"/>
      <c r="I84" s="68"/>
      <c r="J84" s="68"/>
      <c r="K84" s="68"/>
      <c r="M84" s="113"/>
      <c r="N84" s="113"/>
      <c r="O84" s="101"/>
      <c r="P84" s="101"/>
      <c r="Q84" s="101"/>
      <c r="R84" s="133"/>
      <c r="S84" s="105"/>
    </row>
    <row r="85" spans="1:19" ht="12.75">
      <c r="A85" s="22" t="s">
        <v>59</v>
      </c>
      <c r="B85" s="23">
        <v>1154</v>
      </c>
      <c r="C85" s="23">
        <v>1157</v>
      </c>
      <c r="D85" s="23">
        <v>2517</v>
      </c>
      <c r="E85" s="23">
        <v>2701</v>
      </c>
      <c r="F85" s="24">
        <v>1219</v>
      </c>
      <c r="H85" s="68">
        <f t="shared" si="5"/>
        <v>1155.5</v>
      </c>
      <c r="I85" s="68">
        <f t="shared" si="6"/>
        <v>1837</v>
      </c>
      <c r="J85" s="68">
        <f t="shared" si="7"/>
        <v>2609</v>
      </c>
      <c r="K85" s="68">
        <f t="shared" si="8"/>
        <v>1960</v>
      </c>
      <c r="M85" s="107">
        <f>H85/(H85+H98)</f>
        <v>0.06678997716828994</v>
      </c>
      <c r="N85" s="107">
        <f>I85/(I85+I98)</f>
        <v>0.10902400664708152</v>
      </c>
      <c r="O85" s="101" t="s">
        <v>197</v>
      </c>
      <c r="P85" s="101"/>
      <c r="Q85" s="101"/>
      <c r="R85" s="101" t="s">
        <v>292</v>
      </c>
      <c r="S85" s="105"/>
    </row>
    <row r="86" spans="1:19" ht="12.75">
      <c r="A86" s="22" t="s">
        <v>60</v>
      </c>
      <c r="B86" s="23">
        <v>352</v>
      </c>
      <c r="C86" s="23">
        <v>450</v>
      </c>
      <c r="D86" s="23">
        <v>337</v>
      </c>
      <c r="E86" s="23">
        <v>399</v>
      </c>
      <c r="F86" s="24">
        <v>442</v>
      </c>
      <c r="H86" s="68">
        <f t="shared" si="5"/>
        <v>401</v>
      </c>
      <c r="I86" s="68">
        <f t="shared" si="6"/>
        <v>393.5</v>
      </c>
      <c r="J86" s="68">
        <f t="shared" si="7"/>
        <v>368</v>
      </c>
      <c r="K86" s="68">
        <f t="shared" si="8"/>
        <v>420.5</v>
      </c>
      <c r="M86" s="113"/>
      <c r="N86" s="113"/>
      <c r="O86" s="101"/>
      <c r="P86" s="101"/>
      <c r="Q86" s="101"/>
      <c r="R86" s="133"/>
      <c r="S86" s="105"/>
    </row>
    <row r="87" spans="1:19" ht="12.75">
      <c r="A87" s="22" t="s">
        <v>61</v>
      </c>
      <c r="B87" s="23">
        <v>1730</v>
      </c>
      <c r="C87" s="23">
        <v>2814</v>
      </c>
      <c r="D87" s="23">
        <v>2512</v>
      </c>
      <c r="E87" s="23">
        <v>2260</v>
      </c>
      <c r="F87" s="24">
        <v>961</v>
      </c>
      <c r="H87" s="68">
        <f t="shared" si="5"/>
        <v>2272</v>
      </c>
      <c r="I87" s="68">
        <f t="shared" si="6"/>
        <v>2663</v>
      </c>
      <c r="J87" s="68">
        <f t="shared" si="7"/>
        <v>2386</v>
      </c>
      <c r="K87" s="68">
        <f t="shared" si="8"/>
        <v>1610.5</v>
      </c>
      <c r="M87" s="113"/>
      <c r="N87" s="113"/>
      <c r="O87" s="101"/>
      <c r="P87" s="101"/>
      <c r="Q87" s="101"/>
      <c r="R87" s="133"/>
      <c r="S87" s="105"/>
    </row>
    <row r="88" spans="1:19" ht="12.75">
      <c r="A88" s="22" t="s">
        <v>16</v>
      </c>
      <c r="B88" s="23">
        <v>0</v>
      </c>
      <c r="C88" s="23">
        <v>0</v>
      </c>
      <c r="D88" s="23">
        <v>0</v>
      </c>
      <c r="E88" s="23">
        <v>0</v>
      </c>
      <c r="F88" s="24">
        <v>0</v>
      </c>
      <c r="H88" s="68"/>
      <c r="I88" s="68"/>
      <c r="J88" s="68"/>
      <c r="K88" s="68"/>
      <c r="M88" s="105"/>
      <c r="N88" s="105"/>
      <c r="O88" s="105"/>
      <c r="P88" s="105"/>
      <c r="Q88" s="101"/>
      <c r="R88" s="133"/>
      <c r="S88" s="105"/>
    </row>
    <row r="89" spans="1:19" ht="12.75">
      <c r="A89" s="158"/>
      <c r="B89" s="191"/>
      <c r="C89" s="191"/>
      <c r="D89" s="191"/>
      <c r="E89" s="191"/>
      <c r="F89" s="192"/>
      <c r="H89" s="68"/>
      <c r="I89" s="68"/>
      <c r="J89" s="68"/>
      <c r="K89" s="68"/>
      <c r="M89" s="105"/>
      <c r="N89" s="105"/>
      <c r="O89" s="105"/>
      <c r="P89" s="105"/>
      <c r="Q89" s="101"/>
      <c r="R89" s="133"/>
      <c r="S89" s="105"/>
    </row>
    <row r="90" spans="1:19" ht="12.75">
      <c r="A90" s="22" t="s">
        <v>62</v>
      </c>
      <c r="B90" s="23">
        <v>3236</v>
      </c>
      <c r="C90" s="23">
        <v>4421</v>
      </c>
      <c r="D90" s="23">
        <v>5366</v>
      </c>
      <c r="E90" s="23">
        <v>5360</v>
      </c>
      <c r="F90" s="24">
        <v>2622</v>
      </c>
      <c r="H90" s="68">
        <f t="shared" si="5"/>
        <v>3828.5</v>
      </c>
      <c r="I90" s="68">
        <f t="shared" si="6"/>
        <v>4893.5</v>
      </c>
      <c r="J90" s="68">
        <f t="shared" si="7"/>
        <v>5363</v>
      </c>
      <c r="K90" s="68">
        <f t="shared" si="8"/>
        <v>3991</v>
      </c>
      <c r="L90" s="85"/>
      <c r="M90" s="105"/>
      <c r="N90" s="105"/>
      <c r="O90" s="105"/>
      <c r="P90" s="105"/>
      <c r="Q90" s="101"/>
      <c r="R90" s="133"/>
      <c r="S90" s="105"/>
    </row>
    <row r="91" spans="1:19" ht="13.5" thickBot="1">
      <c r="A91" s="196"/>
      <c r="B91" s="197"/>
      <c r="C91" s="197"/>
      <c r="D91" s="197"/>
      <c r="E91" s="197"/>
      <c r="F91" s="198"/>
      <c r="H91" s="68"/>
      <c r="I91" s="68"/>
      <c r="J91" s="68"/>
      <c r="K91" s="68"/>
      <c r="L91" s="85"/>
      <c r="M91" s="105"/>
      <c r="N91" s="105"/>
      <c r="O91" s="105"/>
      <c r="P91" s="105"/>
      <c r="Q91" s="101"/>
      <c r="R91" s="133"/>
      <c r="S91" s="105"/>
    </row>
    <row r="92" spans="1:19" ht="12.75">
      <c r="A92" s="25" t="s">
        <v>63</v>
      </c>
      <c r="B92" s="26">
        <v>13072</v>
      </c>
      <c r="C92" s="26">
        <v>15392</v>
      </c>
      <c r="D92" s="26">
        <v>13252</v>
      </c>
      <c r="E92" s="26">
        <v>12701</v>
      </c>
      <c r="F92" s="27">
        <v>11051</v>
      </c>
      <c r="H92" s="68">
        <f t="shared" si="5"/>
        <v>14232</v>
      </c>
      <c r="I92" s="68">
        <f t="shared" si="6"/>
        <v>14322</v>
      </c>
      <c r="J92" s="68">
        <f t="shared" si="7"/>
        <v>12976.5</v>
      </c>
      <c r="K92" s="68">
        <f t="shared" si="8"/>
        <v>11876</v>
      </c>
      <c r="L92" s="85"/>
      <c r="M92" s="105"/>
      <c r="N92" s="105"/>
      <c r="O92" s="105"/>
      <c r="P92" s="105"/>
      <c r="Q92" s="101"/>
      <c r="R92" s="133"/>
      <c r="S92" s="105"/>
    </row>
    <row r="93" spans="1:19" ht="12.75">
      <c r="A93" s="184"/>
      <c r="B93" s="185"/>
      <c r="C93" s="185"/>
      <c r="D93" s="185"/>
      <c r="E93" s="185"/>
      <c r="F93" s="186"/>
      <c r="H93" s="68"/>
      <c r="I93" s="68"/>
      <c r="J93" s="68"/>
      <c r="K93" s="68"/>
      <c r="L93" s="85"/>
      <c r="M93" s="105"/>
      <c r="N93" s="105"/>
      <c r="O93" s="105"/>
      <c r="P93" s="105"/>
      <c r="Q93" s="101"/>
      <c r="R93" s="133"/>
      <c r="S93" s="105"/>
    </row>
    <row r="94" spans="1:19" ht="12.75">
      <c r="A94" s="161" t="s">
        <v>64</v>
      </c>
      <c r="B94" s="162"/>
      <c r="C94" s="162"/>
      <c r="D94" s="162"/>
      <c r="E94" s="162"/>
      <c r="F94" s="157"/>
      <c r="H94" s="68"/>
      <c r="I94" s="68"/>
      <c r="J94" s="68"/>
      <c r="K94" s="68"/>
      <c r="L94" s="85"/>
      <c r="M94" s="105"/>
      <c r="N94" s="105"/>
      <c r="O94" s="105"/>
      <c r="P94" s="105"/>
      <c r="Q94" s="101"/>
      <c r="R94" s="133"/>
      <c r="S94" s="105"/>
    </row>
    <row r="95" spans="1:19" ht="12.75">
      <c r="A95" s="22" t="s">
        <v>65</v>
      </c>
      <c r="B95" s="23">
        <v>0</v>
      </c>
      <c r="C95" s="23">
        <v>0</v>
      </c>
      <c r="D95" s="23">
        <v>0</v>
      </c>
      <c r="E95" s="23">
        <v>0</v>
      </c>
      <c r="F95" s="24">
        <v>0</v>
      </c>
      <c r="H95" s="68"/>
      <c r="I95" s="68"/>
      <c r="J95" s="68"/>
      <c r="K95" s="68"/>
      <c r="L95" s="85"/>
      <c r="M95" s="105"/>
      <c r="N95" s="105"/>
      <c r="O95" s="105"/>
      <c r="P95" s="105"/>
      <c r="Q95" s="101"/>
      <c r="R95" s="133"/>
      <c r="S95" s="105"/>
    </row>
    <row r="96" spans="1:19" ht="12.75">
      <c r="A96" s="22" t="s">
        <v>66</v>
      </c>
      <c r="B96" s="23">
        <v>16355</v>
      </c>
      <c r="C96" s="23">
        <v>15935</v>
      </c>
      <c r="D96" s="23">
        <v>14090</v>
      </c>
      <c r="E96" s="23">
        <v>11800</v>
      </c>
      <c r="F96" s="24">
        <v>11366</v>
      </c>
      <c r="H96" s="68">
        <f t="shared" si="5"/>
        <v>16145</v>
      </c>
      <c r="I96" s="68">
        <f t="shared" si="6"/>
        <v>15012.5</v>
      </c>
      <c r="J96" s="68">
        <f t="shared" si="7"/>
        <v>12945</v>
      </c>
      <c r="K96" s="68">
        <f t="shared" si="8"/>
        <v>11583</v>
      </c>
      <c r="L96" s="84"/>
      <c r="M96" s="107">
        <f>+B36/H98</f>
        <v>0.30176525240012386</v>
      </c>
      <c r="N96" s="107">
        <f>+C36/I98</f>
        <v>0.32286427976686094</v>
      </c>
      <c r="O96" s="101" t="s">
        <v>203</v>
      </c>
      <c r="P96" s="105"/>
      <c r="Q96" s="101"/>
      <c r="R96" s="101" t="s">
        <v>293</v>
      </c>
      <c r="S96" s="105"/>
    </row>
    <row r="97" spans="1:19" ht="12.75">
      <c r="A97" s="158"/>
      <c r="B97" s="191"/>
      <c r="C97" s="191"/>
      <c r="D97" s="191"/>
      <c r="E97" s="191"/>
      <c r="F97" s="192"/>
      <c r="H97" s="68"/>
      <c r="I97" s="68"/>
      <c r="J97" s="68"/>
      <c r="K97" s="68"/>
      <c r="M97" s="113"/>
      <c r="N97" s="113"/>
      <c r="O97" s="101"/>
      <c r="P97" s="101"/>
      <c r="Q97" s="101"/>
      <c r="R97" s="133"/>
      <c r="S97" s="105"/>
    </row>
    <row r="98" spans="1:19" ht="12.75">
      <c r="A98" s="22" t="s">
        <v>67</v>
      </c>
      <c r="B98" s="23">
        <v>16355</v>
      </c>
      <c r="C98" s="23">
        <v>15935</v>
      </c>
      <c r="D98" s="23">
        <v>14090</v>
      </c>
      <c r="E98" s="23">
        <v>11800</v>
      </c>
      <c r="F98" s="24">
        <v>11366</v>
      </c>
      <c r="H98" s="68">
        <f t="shared" si="5"/>
        <v>16145</v>
      </c>
      <c r="I98" s="68">
        <f t="shared" si="6"/>
        <v>15012.5</v>
      </c>
      <c r="J98" s="68">
        <f t="shared" si="7"/>
        <v>12945</v>
      </c>
      <c r="K98" s="68">
        <f t="shared" si="8"/>
        <v>11583</v>
      </c>
      <c r="M98" s="113"/>
      <c r="N98" s="113"/>
      <c r="O98" s="104" t="s">
        <v>199</v>
      </c>
      <c r="P98" s="101"/>
      <c r="Q98" s="101"/>
      <c r="R98" s="133"/>
      <c r="S98" s="105"/>
    </row>
    <row r="99" spans="1:19" ht="13.5" thickBot="1">
      <c r="A99" s="196"/>
      <c r="B99" s="197"/>
      <c r="C99" s="197"/>
      <c r="D99" s="197"/>
      <c r="E99" s="197"/>
      <c r="F99" s="198"/>
      <c r="H99" s="68"/>
      <c r="I99" s="68"/>
      <c r="J99" s="68"/>
      <c r="K99" s="68"/>
      <c r="M99" s="113"/>
      <c r="N99" s="113"/>
      <c r="O99" s="101"/>
      <c r="P99" s="101"/>
      <c r="Q99" s="101"/>
      <c r="R99" s="133"/>
      <c r="S99" s="105"/>
    </row>
    <row r="100" spans="1:19" ht="12.75">
      <c r="A100" s="25" t="s">
        <v>68</v>
      </c>
      <c r="B100" s="26">
        <v>29427</v>
      </c>
      <c r="C100" s="26">
        <v>31327</v>
      </c>
      <c r="D100" s="26">
        <v>27342</v>
      </c>
      <c r="E100" s="26">
        <v>24501</v>
      </c>
      <c r="F100" s="27">
        <v>22417</v>
      </c>
      <c r="H100" s="68">
        <f t="shared" si="5"/>
        <v>30377</v>
      </c>
      <c r="I100" s="68">
        <f t="shared" si="6"/>
        <v>29334.5</v>
      </c>
      <c r="J100" s="68">
        <f t="shared" si="7"/>
        <v>25921.5</v>
      </c>
      <c r="K100" s="68">
        <f t="shared" si="8"/>
        <v>23459</v>
      </c>
      <c r="M100" s="107">
        <f>H36</f>
        <v>0.21087257617728533</v>
      </c>
      <c r="N100" s="107">
        <f>I36</f>
        <v>0.22069938985520443</v>
      </c>
      <c r="O100" s="101" t="s">
        <v>200</v>
      </c>
      <c r="P100" s="101"/>
      <c r="Q100" s="101"/>
      <c r="R100" s="133"/>
      <c r="S100" s="105"/>
    </row>
    <row r="101" spans="1:19" ht="12.75">
      <c r="A101" s="184"/>
      <c r="B101" s="185"/>
      <c r="C101" s="185"/>
      <c r="D101" s="185"/>
      <c r="E101" s="185"/>
      <c r="F101" s="186"/>
      <c r="H101" s="68"/>
      <c r="I101" s="68"/>
      <c r="J101" s="68"/>
      <c r="K101" s="68"/>
      <c r="M101" s="113">
        <f>M74</f>
        <v>0.7605754353622807</v>
      </c>
      <c r="N101" s="113">
        <f>N74</f>
        <v>0.7486747686171573</v>
      </c>
      <c r="O101" s="101" t="s">
        <v>201</v>
      </c>
      <c r="P101" s="101"/>
      <c r="Q101" s="101"/>
      <c r="R101" s="133"/>
      <c r="S101" s="105"/>
    </row>
    <row r="102" spans="1:19" ht="12.75">
      <c r="A102" s="22" t="s">
        <v>69</v>
      </c>
      <c r="B102" s="23" t="s">
        <v>70</v>
      </c>
      <c r="C102" s="23" t="s">
        <v>70</v>
      </c>
      <c r="D102" s="23" t="s">
        <v>70</v>
      </c>
      <c r="E102" s="23" t="s">
        <v>71</v>
      </c>
      <c r="F102" s="24" t="s">
        <v>71</v>
      </c>
      <c r="H102" s="56">
        <v>2.4</v>
      </c>
      <c r="I102" s="56">
        <v>2.4</v>
      </c>
      <c r="J102" s="56">
        <v>2.45</v>
      </c>
      <c r="K102" s="56">
        <v>2.45</v>
      </c>
      <c r="M102" s="113">
        <f>H74/H98</f>
        <v>1.8815113038092288</v>
      </c>
      <c r="N102" s="113">
        <f>I74/I98</f>
        <v>1.9540049958368026</v>
      </c>
      <c r="O102" s="101" t="s">
        <v>202</v>
      </c>
      <c r="P102" s="101"/>
      <c r="Q102" s="101"/>
      <c r="R102" s="133"/>
      <c r="S102" s="105"/>
    </row>
    <row r="103" spans="1:19" ht="12.75">
      <c r="A103" s="22" t="s">
        <v>72</v>
      </c>
      <c r="B103" s="23">
        <v>0</v>
      </c>
      <c r="C103" s="23">
        <v>0</v>
      </c>
      <c r="D103" s="23">
        <v>0</v>
      </c>
      <c r="E103" s="23">
        <v>0</v>
      </c>
      <c r="F103" s="24">
        <v>0</v>
      </c>
      <c r="H103" s="56"/>
      <c r="I103" s="56"/>
      <c r="J103" s="56"/>
      <c r="K103" s="56"/>
      <c r="M103" s="135">
        <f>B36/H98</f>
        <v>0.30176525240012386</v>
      </c>
      <c r="N103" s="135">
        <f>C36/I98</f>
        <v>0.32286427976686094</v>
      </c>
      <c r="O103" s="101" t="s">
        <v>203</v>
      </c>
      <c r="P103" s="101"/>
      <c r="Q103" s="101"/>
      <c r="R103" s="133"/>
      <c r="S103" s="105"/>
    </row>
    <row r="104" spans="1:19" ht="12.75">
      <c r="A104" s="22" t="s">
        <v>73</v>
      </c>
      <c r="B104" s="23" t="s">
        <v>74</v>
      </c>
      <c r="C104" s="23" t="s">
        <v>74</v>
      </c>
      <c r="D104" s="23" t="s">
        <v>74</v>
      </c>
      <c r="E104" s="23" t="s">
        <v>75</v>
      </c>
      <c r="F104" s="24" t="s">
        <v>75</v>
      </c>
      <c r="H104" s="56">
        <v>1.1</v>
      </c>
      <c r="I104" s="56">
        <v>1.1</v>
      </c>
      <c r="J104" s="56">
        <v>1.1</v>
      </c>
      <c r="K104" s="56">
        <v>1</v>
      </c>
      <c r="M104" s="113">
        <f>B109</f>
        <v>0.16587225929456625</v>
      </c>
      <c r="N104" s="113">
        <f>C109</f>
        <v>0.21166791323859388</v>
      </c>
      <c r="O104" s="101" t="s">
        <v>208</v>
      </c>
      <c r="P104" s="101"/>
      <c r="Q104" s="101"/>
      <c r="R104" s="133"/>
      <c r="S104" s="105"/>
    </row>
    <row r="105" spans="1:19" ht="12.75">
      <c r="A105" s="22"/>
      <c r="B105" s="23"/>
      <c r="C105" s="23"/>
      <c r="D105" s="23"/>
      <c r="E105" s="23"/>
      <c r="F105" s="24"/>
      <c r="H105" s="56"/>
      <c r="I105" s="56"/>
      <c r="J105" s="56"/>
      <c r="K105" s="56"/>
      <c r="M105" s="136">
        <f>M103*M104</f>
        <v>0.050054484192203576</v>
      </c>
      <c r="N105" s="136">
        <f>N103*N104</f>
        <v>0.06834000835753302</v>
      </c>
      <c r="O105" s="113" t="s">
        <v>211</v>
      </c>
      <c r="P105" s="105"/>
      <c r="Q105" s="101"/>
      <c r="R105" s="133"/>
      <c r="S105" s="105"/>
    </row>
    <row r="106" spans="1:19" ht="12.75">
      <c r="A106" s="79" t="s">
        <v>209</v>
      </c>
      <c r="B106" s="80">
        <v>41.96</v>
      </c>
      <c r="C106" s="80">
        <v>40.11</v>
      </c>
      <c r="D106" s="23"/>
      <c r="E106" s="23"/>
      <c r="F106" s="24"/>
      <c r="H106" s="56"/>
      <c r="I106" s="56"/>
      <c r="J106" s="56"/>
      <c r="K106" s="56"/>
      <c r="M106" s="105"/>
      <c r="N106" s="105"/>
      <c r="O106" s="105"/>
      <c r="P106" s="105"/>
      <c r="Q106" s="105"/>
      <c r="R106" s="133"/>
      <c r="S106" s="105"/>
    </row>
    <row r="107" spans="1:19" ht="12.75">
      <c r="A107" s="79" t="s">
        <v>215</v>
      </c>
      <c r="B107" s="80">
        <f>B241</f>
        <v>6.96</v>
      </c>
      <c r="C107" s="80">
        <f>C241</f>
        <v>8.49</v>
      </c>
      <c r="D107" s="23"/>
      <c r="E107" s="23"/>
      <c r="F107" s="24"/>
      <c r="H107" s="56"/>
      <c r="I107" s="56"/>
      <c r="J107" s="56"/>
      <c r="K107" s="56"/>
      <c r="M107" s="113">
        <f>1/M105</f>
        <v>19.97823004548629</v>
      </c>
      <c r="N107" s="113">
        <f>1/N105</f>
        <v>14.632716969660297</v>
      </c>
      <c r="O107" s="101" t="s">
        <v>217</v>
      </c>
      <c r="P107" s="101"/>
      <c r="Q107" s="101"/>
      <c r="R107" s="133"/>
      <c r="S107" s="105"/>
    </row>
    <row r="108" spans="1:19" ht="12.75">
      <c r="A108" s="79" t="s">
        <v>252</v>
      </c>
      <c r="B108" s="91">
        <f>B106/B107</f>
        <v>6.028735632183908</v>
      </c>
      <c r="C108" s="91">
        <f>C106/C107</f>
        <v>4.724381625441696</v>
      </c>
      <c r="D108" s="23"/>
      <c r="E108" s="23"/>
      <c r="F108" s="24"/>
      <c r="H108" s="56"/>
      <c r="I108" s="56"/>
      <c r="J108" s="56"/>
      <c r="K108" s="56"/>
      <c r="M108" s="113"/>
      <c r="N108" s="113"/>
      <c r="O108" s="101"/>
      <c r="P108" s="101"/>
      <c r="Q108" s="101"/>
      <c r="R108" s="133"/>
      <c r="S108" s="105"/>
    </row>
    <row r="109" spans="1:19" ht="12.75">
      <c r="A109" s="79" t="s">
        <v>216</v>
      </c>
      <c r="B109" s="87">
        <f>B107/B106</f>
        <v>0.16587225929456625</v>
      </c>
      <c r="C109" s="87">
        <f>C107/C106</f>
        <v>0.21166791323859388</v>
      </c>
      <c r="D109" s="23"/>
      <c r="E109" s="23"/>
      <c r="F109" s="24"/>
      <c r="H109" s="56"/>
      <c r="I109" s="56"/>
      <c r="J109" s="56"/>
      <c r="K109" s="56"/>
      <c r="M109" s="113">
        <f>B108</f>
        <v>6.028735632183908</v>
      </c>
      <c r="N109" s="113">
        <f>C108</f>
        <v>4.724381625441696</v>
      </c>
      <c r="O109" s="101" t="s">
        <v>312</v>
      </c>
      <c r="P109" s="101"/>
      <c r="Q109" s="101"/>
      <c r="R109" s="133"/>
      <c r="S109" s="105"/>
    </row>
    <row r="110" spans="1:19" ht="12.75">
      <c r="A110" s="79" t="s">
        <v>210</v>
      </c>
      <c r="B110" s="83">
        <f>2.4*B106*1000</f>
        <v>100704</v>
      </c>
      <c r="C110" s="83">
        <f>2.4*C106*1000</f>
        <v>96264</v>
      </c>
      <c r="D110" s="23"/>
      <c r="E110" s="23"/>
      <c r="F110" s="24"/>
      <c r="H110" s="56"/>
      <c r="I110" s="56"/>
      <c r="J110" s="56"/>
      <c r="K110" s="56"/>
      <c r="M110" s="113"/>
      <c r="N110" s="113"/>
      <c r="O110" s="101"/>
      <c r="P110" s="101"/>
      <c r="Q110" s="101"/>
      <c r="R110" s="133"/>
      <c r="S110" s="105"/>
    </row>
    <row r="111" spans="1:6" ht="12.75">
      <c r="A111" s="187"/>
      <c r="B111" s="188"/>
      <c r="C111" s="188"/>
      <c r="D111" s="188"/>
      <c r="E111" s="188"/>
      <c r="F111" s="189"/>
    </row>
    <row r="112" spans="1:6" ht="12.75" customHeight="1">
      <c r="A112" s="170" t="s">
        <v>76</v>
      </c>
      <c r="B112" s="171"/>
      <c r="C112" s="171"/>
      <c r="D112" s="171"/>
      <c r="E112" s="171"/>
      <c r="F112" s="172"/>
    </row>
    <row r="113" spans="1:6" ht="12.75" customHeight="1">
      <c r="A113" s="170" t="s">
        <v>77</v>
      </c>
      <c r="B113" s="171"/>
      <c r="C113" s="171"/>
      <c r="D113" s="171"/>
      <c r="E113" s="171"/>
      <c r="F113" s="172"/>
    </row>
    <row r="114" spans="1:6" ht="13.5" thickBot="1">
      <c r="A114" s="173" t="s">
        <v>78</v>
      </c>
      <c r="B114" s="174"/>
      <c r="C114" s="174"/>
      <c r="D114" s="174"/>
      <c r="E114" s="174"/>
      <c r="F114" s="175"/>
    </row>
    <row r="115" spans="1:6" ht="12.75">
      <c r="A115" s="5"/>
      <c r="B115" s="5"/>
      <c r="C115" s="5"/>
      <c r="D115" s="5"/>
      <c r="E115" s="5"/>
      <c r="F115" s="5"/>
    </row>
    <row r="116" spans="1:6" ht="12.75">
      <c r="A116" s="5"/>
      <c r="B116" s="5"/>
      <c r="C116" s="5"/>
      <c r="D116" s="5"/>
      <c r="E116" s="5"/>
      <c r="F116" s="5"/>
    </row>
    <row r="117" spans="1:6" ht="12.75">
      <c r="A117" s="28" t="s">
        <v>117</v>
      </c>
      <c r="B117" s="5"/>
      <c r="C117" s="5"/>
      <c r="D117" s="5"/>
      <c r="E117" s="5"/>
      <c r="F117" s="5"/>
    </row>
    <row r="118" spans="1:19" ht="13.5" thickBot="1">
      <c r="A118" s="90" t="s">
        <v>236</v>
      </c>
      <c r="B118" s="20">
        <v>2005</v>
      </c>
      <c r="C118" s="20">
        <v>2004</v>
      </c>
      <c r="D118" s="20">
        <v>2003</v>
      </c>
      <c r="E118" s="20">
        <v>2002</v>
      </c>
      <c r="F118" s="21">
        <v>2001</v>
      </c>
      <c r="G118" s="104" t="s">
        <v>183</v>
      </c>
      <c r="H118" s="20">
        <v>2005</v>
      </c>
      <c r="I118" s="20">
        <v>2004</v>
      </c>
      <c r="J118" s="20">
        <v>2003</v>
      </c>
      <c r="K118" s="20">
        <v>2002</v>
      </c>
      <c r="L118" s="21">
        <v>2001</v>
      </c>
      <c r="M118" s="105"/>
      <c r="N118" s="105"/>
      <c r="O118" s="105"/>
      <c r="P118" s="105"/>
      <c r="Q118" s="105"/>
      <c r="R118" s="105"/>
      <c r="S118" s="105"/>
    </row>
    <row r="119" spans="1:19" ht="12.75">
      <c r="A119" s="193" t="s">
        <v>80</v>
      </c>
      <c r="B119" s="194"/>
      <c r="C119" s="194"/>
      <c r="D119" s="194"/>
      <c r="E119" s="194"/>
      <c r="F119" s="195"/>
      <c r="G119" s="104" t="s">
        <v>184</v>
      </c>
      <c r="M119" s="105"/>
      <c r="N119" s="105"/>
      <c r="O119" s="105"/>
      <c r="P119" s="105"/>
      <c r="Q119" s="105"/>
      <c r="R119" s="105"/>
      <c r="S119" s="105"/>
    </row>
    <row r="120" spans="1:19" ht="12.75">
      <c r="A120" s="22" t="s">
        <v>81</v>
      </c>
      <c r="B120" s="23">
        <v>4872</v>
      </c>
      <c r="C120" s="23">
        <v>4847</v>
      </c>
      <c r="D120" s="23">
        <v>4347</v>
      </c>
      <c r="E120" s="23">
        <v>3050</v>
      </c>
      <c r="F120" s="24">
        <v>3969</v>
      </c>
      <c r="G120" s="110">
        <f>RATE(4,,-F120,B120)</f>
        <v>0.052583469272194705</v>
      </c>
      <c r="H120" s="66">
        <f>B120/B135</f>
        <v>0.7585240541802896</v>
      </c>
      <c r="I120" s="66">
        <f>C120/C135</f>
        <v>0.8121648793565683</v>
      </c>
      <c r="J120" s="66">
        <f>D120/D135</f>
        <v>0.7967375366568915</v>
      </c>
      <c r="K120" s="66">
        <f>E120/E135</f>
        <v>0.6431885280472375</v>
      </c>
      <c r="L120" s="66">
        <f>F120/F135</f>
        <v>0.9656934306569344</v>
      </c>
      <c r="M120" s="105" t="s">
        <v>198</v>
      </c>
      <c r="N120" s="105"/>
      <c r="O120" s="105"/>
      <c r="P120" s="105"/>
      <c r="Q120" s="105"/>
      <c r="R120" s="105"/>
      <c r="S120" s="105"/>
    </row>
    <row r="121" spans="1:19" ht="12.75">
      <c r="A121" s="22" t="s">
        <v>82</v>
      </c>
      <c r="B121" s="23">
        <v>932</v>
      </c>
      <c r="C121" s="23">
        <v>893</v>
      </c>
      <c r="D121" s="23">
        <v>850</v>
      </c>
      <c r="E121" s="23">
        <v>806</v>
      </c>
      <c r="F121" s="24">
        <v>803</v>
      </c>
      <c r="G121" s="137"/>
      <c r="M121" s="105"/>
      <c r="N121" s="105"/>
      <c r="O121" s="105"/>
      <c r="P121" s="105"/>
      <c r="Q121" s="105"/>
      <c r="R121" s="105"/>
      <c r="S121" s="105"/>
    </row>
    <row r="122" spans="1:19" ht="12.75">
      <c r="A122" s="22" t="s">
        <v>60</v>
      </c>
      <c r="B122" s="23">
        <v>-88</v>
      </c>
      <c r="C122" s="23">
        <v>162</v>
      </c>
      <c r="D122" s="23">
        <v>-188</v>
      </c>
      <c r="E122" s="23">
        <v>40</v>
      </c>
      <c r="F122" s="24">
        <v>56</v>
      </c>
      <c r="G122" s="137"/>
      <c r="M122" s="105"/>
      <c r="N122" s="105"/>
      <c r="O122" s="105"/>
      <c r="P122" s="105"/>
      <c r="Q122" s="105"/>
      <c r="R122" s="105"/>
      <c r="S122" s="105"/>
    </row>
    <row r="123" spans="1:19" ht="12.75">
      <c r="A123" s="22" t="s">
        <v>83</v>
      </c>
      <c r="B123" s="23">
        <v>277</v>
      </c>
      <c r="C123" s="23">
        <v>683</v>
      </c>
      <c r="D123" s="23">
        <v>615</v>
      </c>
      <c r="E123" s="23">
        <v>1253</v>
      </c>
      <c r="F123" s="24">
        <v>-256</v>
      </c>
      <c r="G123" s="137"/>
      <c r="M123" s="105"/>
      <c r="N123" s="105"/>
      <c r="O123" s="105"/>
      <c r="P123" s="105"/>
      <c r="Q123" s="105"/>
      <c r="R123" s="105"/>
      <c r="S123" s="105"/>
    </row>
    <row r="124" spans="1:19" ht="12.75">
      <c r="A124" s="22" t="s">
        <v>84</v>
      </c>
      <c r="B124" s="23">
        <v>0</v>
      </c>
      <c r="C124" s="23">
        <v>0</v>
      </c>
      <c r="D124" s="23">
        <v>0</v>
      </c>
      <c r="E124" s="23">
        <v>0</v>
      </c>
      <c r="F124" s="24">
        <v>0</v>
      </c>
      <c r="G124" s="137"/>
      <c r="M124" s="105"/>
      <c r="N124" s="105"/>
      <c r="O124" s="105"/>
      <c r="P124" s="105"/>
      <c r="Q124" s="105"/>
      <c r="R124" s="105"/>
      <c r="S124" s="105"/>
    </row>
    <row r="125" spans="1:19" ht="12.75">
      <c r="A125" s="161" t="s">
        <v>85</v>
      </c>
      <c r="B125" s="162"/>
      <c r="C125" s="162"/>
      <c r="D125" s="162"/>
      <c r="E125" s="162"/>
      <c r="F125" s="157"/>
      <c r="G125" s="137"/>
      <c r="M125" s="105"/>
      <c r="N125" s="105"/>
      <c r="O125" s="105"/>
      <c r="P125" s="105"/>
      <c r="Q125" s="105"/>
      <c r="R125" s="105"/>
      <c r="S125" s="105"/>
    </row>
    <row r="126" spans="1:19" ht="12.75">
      <c r="A126" s="22" t="s">
        <v>86</v>
      </c>
      <c r="B126" s="23">
        <v>-79</v>
      </c>
      <c r="C126" s="23">
        <v>-5</v>
      </c>
      <c r="D126" s="23">
        <v>80</v>
      </c>
      <c r="E126" s="23">
        <v>-83</v>
      </c>
      <c r="F126" s="24">
        <v>-73</v>
      </c>
      <c r="G126" s="137"/>
      <c r="M126" s="105"/>
      <c r="N126" s="105"/>
      <c r="O126" s="105"/>
      <c r="P126" s="105"/>
      <c r="Q126" s="105"/>
      <c r="R126" s="105"/>
      <c r="S126" s="105"/>
    </row>
    <row r="127" spans="1:19" ht="12.75">
      <c r="A127" s="22" t="s">
        <v>87</v>
      </c>
      <c r="B127" s="23">
        <v>-79</v>
      </c>
      <c r="C127" s="23">
        <v>-57</v>
      </c>
      <c r="D127" s="23">
        <v>111</v>
      </c>
      <c r="E127" s="23">
        <v>-49</v>
      </c>
      <c r="F127" s="24">
        <v>-17</v>
      </c>
      <c r="G127" s="137"/>
      <c r="M127" s="105"/>
      <c r="N127" s="105"/>
      <c r="O127" s="105"/>
      <c r="P127" s="105"/>
      <c r="Q127" s="105"/>
      <c r="R127" s="105"/>
      <c r="S127" s="105"/>
    </row>
    <row r="128" spans="1:19" ht="12.75">
      <c r="A128" s="22" t="s">
        <v>88</v>
      </c>
      <c r="B128" s="23">
        <v>244</v>
      </c>
      <c r="C128" s="23">
        <v>-397</v>
      </c>
      <c r="D128" s="23">
        <v>-276</v>
      </c>
      <c r="E128" s="23">
        <v>74</v>
      </c>
      <c r="F128" s="24">
        <v>-349</v>
      </c>
      <c r="G128" s="137"/>
      <c r="M128" s="105"/>
      <c r="N128" s="105"/>
      <c r="O128" s="105"/>
      <c r="P128" s="105"/>
      <c r="Q128" s="105"/>
      <c r="R128" s="105"/>
      <c r="S128" s="105"/>
    </row>
    <row r="129" spans="1:19" ht="12.75">
      <c r="A129" s="22" t="s">
        <v>89</v>
      </c>
      <c r="B129" s="23">
        <v>280</v>
      </c>
      <c r="C129" s="23">
        <v>45</v>
      </c>
      <c r="D129" s="23">
        <v>-164</v>
      </c>
      <c r="E129" s="23">
        <v>-442</v>
      </c>
      <c r="F129" s="24">
        <v>-179</v>
      </c>
      <c r="G129" s="137"/>
      <c r="M129" s="105"/>
      <c r="N129" s="105"/>
      <c r="O129" s="105"/>
      <c r="P129" s="105"/>
      <c r="Q129" s="105"/>
      <c r="R129" s="105"/>
      <c r="S129" s="105"/>
    </row>
    <row r="130" spans="1:19" ht="12.75">
      <c r="A130" s="22" t="s">
        <v>90</v>
      </c>
      <c r="B130" s="23">
        <v>64</v>
      </c>
      <c r="C130" s="23">
        <v>-203</v>
      </c>
      <c r="D130" s="23">
        <v>81</v>
      </c>
      <c r="E130" s="23">
        <v>93</v>
      </c>
      <c r="F130" s="24">
        <v>156</v>
      </c>
      <c r="G130" s="137"/>
      <c r="M130" s="105"/>
      <c r="N130" s="105"/>
      <c r="O130" s="105"/>
      <c r="P130" s="105"/>
      <c r="Q130" s="105"/>
      <c r="R130" s="105"/>
      <c r="S130" s="105"/>
    </row>
    <row r="131" spans="1:19" ht="12.75">
      <c r="A131" s="22" t="s">
        <v>91</v>
      </c>
      <c r="B131" s="23">
        <v>0</v>
      </c>
      <c r="C131" s="23">
        <v>0</v>
      </c>
      <c r="D131" s="23">
        <v>0</v>
      </c>
      <c r="E131" s="23">
        <v>0</v>
      </c>
      <c r="F131" s="24">
        <v>0</v>
      </c>
      <c r="G131" s="137"/>
      <c r="M131" s="105"/>
      <c r="N131" s="105"/>
      <c r="O131" s="105"/>
      <c r="P131" s="105"/>
      <c r="Q131" s="105"/>
      <c r="R131" s="105"/>
      <c r="S131" s="105"/>
    </row>
    <row r="132" spans="1:19" ht="12.75">
      <c r="A132" s="22" t="s">
        <v>92</v>
      </c>
      <c r="B132" s="23">
        <v>6423</v>
      </c>
      <c r="C132" s="23">
        <v>5968</v>
      </c>
      <c r="D132" s="23">
        <v>5456</v>
      </c>
      <c r="E132" s="23">
        <v>4742</v>
      </c>
      <c r="F132" s="24">
        <v>4110</v>
      </c>
      <c r="G132" s="137"/>
      <c r="M132" s="105"/>
      <c r="N132" s="105"/>
      <c r="O132" s="105"/>
      <c r="P132" s="105"/>
      <c r="Q132" s="105"/>
      <c r="R132" s="105"/>
      <c r="S132" s="105"/>
    </row>
    <row r="133" spans="1:19" ht="12.75">
      <c r="A133" s="22" t="s">
        <v>93</v>
      </c>
      <c r="B133" s="23">
        <v>0</v>
      </c>
      <c r="C133" s="23">
        <v>0</v>
      </c>
      <c r="D133" s="23">
        <v>0</v>
      </c>
      <c r="E133" s="23">
        <v>0</v>
      </c>
      <c r="F133" s="24">
        <v>0</v>
      </c>
      <c r="G133" s="137"/>
      <c r="M133" s="105"/>
      <c r="N133" s="105"/>
      <c r="O133" s="105"/>
      <c r="P133" s="105"/>
      <c r="Q133" s="105"/>
      <c r="R133" s="105"/>
      <c r="S133" s="105"/>
    </row>
    <row r="134" spans="1:19" ht="12.75">
      <c r="A134" s="158"/>
      <c r="B134" s="191"/>
      <c r="C134" s="191"/>
      <c r="D134" s="191"/>
      <c r="E134" s="191"/>
      <c r="F134" s="192"/>
      <c r="G134" s="137"/>
      <c r="M134" s="105"/>
      <c r="N134" s="105"/>
      <c r="O134" s="105"/>
      <c r="P134" s="105"/>
      <c r="Q134" s="105"/>
      <c r="R134" s="105"/>
      <c r="S134" s="105"/>
    </row>
    <row r="135" spans="1:19" ht="12.75">
      <c r="A135" s="25" t="s">
        <v>94</v>
      </c>
      <c r="B135" s="26">
        <v>6423</v>
      </c>
      <c r="C135" s="26">
        <v>5968</v>
      </c>
      <c r="D135" s="26">
        <v>5456</v>
      </c>
      <c r="E135" s="26">
        <v>4742</v>
      </c>
      <c r="F135" s="27">
        <v>4110</v>
      </c>
      <c r="G135" s="110">
        <f>RATE(4,,-F135,B135)</f>
        <v>0.11808295052588415</v>
      </c>
      <c r="H135" s="66">
        <f>B135/B$135</f>
        <v>1</v>
      </c>
      <c r="I135" s="66">
        <f>C135/C$135</f>
        <v>1</v>
      </c>
      <c r="J135" s="66">
        <f>D135/D$135</f>
        <v>1</v>
      </c>
      <c r="K135" s="66">
        <f>E135/E$135</f>
        <v>1</v>
      </c>
      <c r="L135" s="66">
        <f>F135/F$135</f>
        <v>1</v>
      </c>
      <c r="M135" s="101" t="s">
        <v>212</v>
      </c>
      <c r="N135" s="105"/>
      <c r="O135" s="105"/>
      <c r="P135" s="105"/>
      <c r="Q135" s="105"/>
      <c r="R135" s="105"/>
      <c r="S135" s="105"/>
    </row>
    <row r="136" spans="1:19" ht="12.75">
      <c r="A136" s="184"/>
      <c r="B136" s="185"/>
      <c r="C136" s="185"/>
      <c r="D136" s="185"/>
      <c r="E136" s="185"/>
      <c r="F136" s="186"/>
      <c r="G136" s="137"/>
      <c r="M136" s="105"/>
      <c r="N136" s="105"/>
      <c r="O136" s="105"/>
      <c r="P136" s="105"/>
      <c r="Q136" s="105"/>
      <c r="R136" s="105"/>
      <c r="S136" s="105"/>
    </row>
    <row r="137" spans="1:19" ht="12.75">
      <c r="A137" s="190" t="s">
        <v>95</v>
      </c>
      <c r="B137" s="159"/>
      <c r="C137" s="159"/>
      <c r="D137" s="159"/>
      <c r="E137" s="159"/>
      <c r="F137" s="160"/>
      <c r="G137" s="137"/>
      <c r="M137" s="105"/>
      <c r="N137" s="105"/>
      <c r="O137" s="105"/>
      <c r="P137" s="105"/>
      <c r="Q137" s="105"/>
      <c r="R137" s="105"/>
      <c r="S137" s="105"/>
    </row>
    <row r="138" spans="1:19" ht="12.75">
      <c r="A138" s="161" t="s">
        <v>96</v>
      </c>
      <c r="B138" s="162"/>
      <c r="C138" s="162"/>
      <c r="D138" s="162"/>
      <c r="E138" s="162"/>
      <c r="F138" s="157"/>
      <c r="G138" s="137"/>
      <c r="M138" s="105"/>
      <c r="N138" s="105"/>
      <c r="O138" s="105"/>
      <c r="P138" s="105"/>
      <c r="Q138" s="105"/>
      <c r="R138" s="105"/>
      <c r="S138" s="105"/>
    </row>
    <row r="139" spans="1:19" ht="12.75">
      <c r="A139" s="22" t="s">
        <v>97</v>
      </c>
      <c r="B139" s="23">
        <v>88</v>
      </c>
      <c r="C139" s="23">
        <v>341</v>
      </c>
      <c r="D139" s="23">
        <v>87</v>
      </c>
      <c r="E139" s="23">
        <v>69</v>
      </c>
      <c r="F139" s="24">
        <v>91</v>
      </c>
      <c r="G139" s="137"/>
      <c r="M139" s="105"/>
      <c r="N139" s="105"/>
      <c r="O139" s="105"/>
      <c r="P139" s="105"/>
      <c r="Q139" s="105"/>
      <c r="R139" s="105"/>
      <c r="S139" s="105"/>
    </row>
    <row r="140" spans="1:19" ht="12.75">
      <c r="A140" s="22" t="s">
        <v>98</v>
      </c>
      <c r="B140" s="23">
        <v>33</v>
      </c>
      <c r="C140" s="23">
        <v>161</v>
      </c>
      <c r="D140" s="23">
        <v>147</v>
      </c>
      <c r="E140" s="23">
        <v>243</v>
      </c>
      <c r="F140" s="24">
        <v>455</v>
      </c>
      <c r="G140" s="137"/>
      <c r="M140" s="105"/>
      <c r="N140" s="105"/>
      <c r="O140" s="105"/>
      <c r="P140" s="105"/>
      <c r="Q140" s="105"/>
      <c r="R140" s="105"/>
      <c r="S140" s="105"/>
    </row>
    <row r="141" spans="1:19" ht="12.75">
      <c r="A141" s="161" t="s">
        <v>99</v>
      </c>
      <c r="B141" s="162"/>
      <c r="C141" s="162"/>
      <c r="D141" s="162"/>
      <c r="E141" s="162"/>
      <c r="F141" s="157"/>
      <c r="G141" s="137"/>
      <c r="M141" s="105"/>
      <c r="N141" s="105"/>
      <c r="O141" s="105"/>
      <c r="P141" s="105"/>
      <c r="Q141" s="105"/>
      <c r="R141" s="105"/>
      <c r="S141" s="105"/>
    </row>
    <row r="142" spans="1:19" ht="12.75">
      <c r="A142" s="22" t="s">
        <v>100</v>
      </c>
      <c r="B142" s="23">
        <v>-1536</v>
      </c>
      <c r="C142" s="23">
        <v>-1022</v>
      </c>
      <c r="D142" s="23">
        <v>-1171</v>
      </c>
      <c r="E142" s="23">
        <v>-1395</v>
      </c>
      <c r="F142" s="24">
        <v>-1420</v>
      </c>
      <c r="G142" s="137"/>
      <c r="M142" s="105"/>
      <c r="N142" s="105"/>
      <c r="O142" s="105"/>
      <c r="P142" s="105"/>
      <c r="Q142" s="105"/>
      <c r="R142" s="105"/>
      <c r="S142" s="105"/>
    </row>
    <row r="143" spans="1:19" ht="12.75">
      <c r="A143" s="22" t="s">
        <v>101</v>
      </c>
      <c r="B143" s="23">
        <v>-53</v>
      </c>
      <c r="C143" s="23">
        <v>-46</v>
      </c>
      <c r="D143" s="23">
        <v>-177</v>
      </c>
      <c r="E143" s="23">
        <v>-156</v>
      </c>
      <c r="F143" s="24">
        <v>-456</v>
      </c>
      <c r="G143" s="137"/>
      <c r="M143" s="105"/>
      <c r="N143" s="105"/>
      <c r="O143" s="105"/>
      <c r="P143" s="105"/>
      <c r="Q143" s="105"/>
      <c r="R143" s="105"/>
      <c r="S143" s="105"/>
    </row>
    <row r="144" spans="1:19" ht="12.75">
      <c r="A144" s="22" t="s">
        <v>102</v>
      </c>
      <c r="B144" s="23">
        <v>-28</v>
      </c>
      <c r="C144" s="23">
        <v>63</v>
      </c>
      <c r="D144" s="23">
        <v>178</v>
      </c>
      <c r="E144" s="23">
        <v>52</v>
      </c>
      <c r="F144" s="24">
        <v>142</v>
      </c>
      <c r="G144" s="137"/>
      <c r="M144" s="105"/>
      <c r="N144" s="105"/>
      <c r="O144" s="105"/>
      <c r="P144" s="105"/>
      <c r="Q144" s="105"/>
      <c r="R144" s="105"/>
      <c r="S144" s="105"/>
    </row>
    <row r="145" spans="1:19" ht="12.75">
      <c r="A145" s="158"/>
      <c r="B145" s="191"/>
      <c r="C145" s="191"/>
      <c r="D145" s="191"/>
      <c r="E145" s="191"/>
      <c r="F145" s="192"/>
      <c r="G145" s="137"/>
      <c r="M145" s="105"/>
      <c r="N145" s="105"/>
      <c r="O145" s="105"/>
      <c r="P145" s="105"/>
      <c r="Q145" s="105"/>
      <c r="R145" s="105"/>
      <c r="S145" s="105"/>
    </row>
    <row r="146" spans="1:19" ht="12.75">
      <c r="A146" s="25" t="s">
        <v>103</v>
      </c>
      <c r="B146" s="26">
        <v>-1496</v>
      </c>
      <c r="C146" s="26">
        <v>-503</v>
      </c>
      <c r="D146" s="26">
        <v>-936</v>
      </c>
      <c r="E146" s="26">
        <v>-1187</v>
      </c>
      <c r="F146" s="27">
        <v>-1188</v>
      </c>
      <c r="G146" s="110">
        <f>RATE(4,,-F146,B146)</f>
        <v>0.05932394260375523</v>
      </c>
      <c r="H146" s="66">
        <f>B146/B135</f>
        <v>-0.23291296901759304</v>
      </c>
      <c r="I146" s="66">
        <f>C146/C135</f>
        <v>-0.0842828418230563</v>
      </c>
      <c r="J146" s="66">
        <f>D146/D135</f>
        <v>-0.17155425219941348</v>
      </c>
      <c r="K146" s="66">
        <f>E146/E135</f>
        <v>-0.25031632222690847</v>
      </c>
      <c r="L146" s="66">
        <f>F146/F135</f>
        <v>-0.28905109489051095</v>
      </c>
      <c r="M146" s="101" t="s">
        <v>218</v>
      </c>
      <c r="N146" s="105"/>
      <c r="O146" s="105"/>
      <c r="P146" s="105"/>
      <c r="Q146" s="105"/>
      <c r="R146" s="105"/>
      <c r="S146" s="105"/>
    </row>
    <row r="147" spans="1:19" ht="12.75">
      <c r="A147" s="184"/>
      <c r="B147" s="185"/>
      <c r="C147" s="185"/>
      <c r="D147" s="185"/>
      <c r="E147" s="185"/>
      <c r="F147" s="186"/>
      <c r="G147" s="137"/>
      <c r="M147" s="101" t="s">
        <v>294</v>
      </c>
      <c r="N147" s="105"/>
      <c r="O147" s="105"/>
      <c r="P147" s="105"/>
      <c r="Q147" s="105"/>
      <c r="R147" s="105"/>
      <c r="S147" s="105"/>
    </row>
    <row r="148" spans="1:19" ht="12.75">
      <c r="A148" s="190" t="s">
        <v>104</v>
      </c>
      <c r="B148" s="159"/>
      <c r="C148" s="159"/>
      <c r="D148" s="159"/>
      <c r="E148" s="159"/>
      <c r="F148" s="160"/>
      <c r="G148" s="137"/>
      <c r="M148" s="105"/>
      <c r="N148" s="105"/>
      <c r="O148" s="105"/>
      <c r="P148" s="105"/>
      <c r="Q148" s="105"/>
      <c r="R148" s="105"/>
      <c r="S148" s="105"/>
    </row>
    <row r="149" spans="1:19" ht="12.75">
      <c r="A149" s="161" t="s">
        <v>96</v>
      </c>
      <c r="B149" s="162"/>
      <c r="C149" s="162"/>
      <c r="D149" s="162"/>
      <c r="E149" s="162"/>
      <c r="F149" s="157"/>
      <c r="G149" s="137"/>
      <c r="M149" s="105"/>
      <c r="N149" s="105"/>
      <c r="O149" s="105"/>
      <c r="P149" s="105"/>
      <c r="Q149" s="105"/>
      <c r="R149" s="105"/>
      <c r="S149" s="105"/>
    </row>
    <row r="150" spans="1:19" ht="12.75">
      <c r="A150" s="22" t="s">
        <v>105</v>
      </c>
      <c r="B150" s="23">
        <v>178</v>
      </c>
      <c r="C150" s="23">
        <v>3030</v>
      </c>
      <c r="D150" s="23">
        <v>1026</v>
      </c>
      <c r="E150" s="23">
        <v>1622</v>
      </c>
      <c r="F150" s="24">
        <v>3011</v>
      </c>
      <c r="G150" s="137"/>
      <c r="M150" s="105"/>
      <c r="N150" s="105"/>
      <c r="O150" s="105"/>
      <c r="P150" s="105"/>
      <c r="Q150" s="105"/>
      <c r="R150" s="105"/>
      <c r="S150" s="105"/>
    </row>
    <row r="151" spans="1:19" ht="12.75">
      <c r="A151" s="22" t="s">
        <v>106</v>
      </c>
      <c r="B151" s="23">
        <v>230</v>
      </c>
      <c r="C151" s="23">
        <v>193</v>
      </c>
      <c r="D151" s="23">
        <v>98</v>
      </c>
      <c r="E151" s="23">
        <v>107</v>
      </c>
      <c r="F151" s="24">
        <v>164</v>
      </c>
      <c r="G151" s="137"/>
      <c r="M151" s="105"/>
      <c r="N151" s="105"/>
      <c r="O151" s="105"/>
      <c r="P151" s="105"/>
      <c r="Q151" s="105"/>
      <c r="R151" s="105"/>
      <c r="S151" s="105"/>
    </row>
    <row r="152" spans="1:19" ht="12.75">
      <c r="A152" s="161" t="s">
        <v>107</v>
      </c>
      <c r="B152" s="162"/>
      <c r="C152" s="162"/>
      <c r="D152" s="162"/>
      <c r="E152" s="162"/>
      <c r="F152" s="157"/>
      <c r="G152" s="137"/>
      <c r="M152" s="105"/>
      <c r="N152" s="105"/>
      <c r="O152" s="105"/>
      <c r="P152" s="105"/>
      <c r="Q152" s="105"/>
      <c r="R152" s="105"/>
      <c r="S152" s="105"/>
    </row>
    <row r="153" spans="1:19" ht="12.75">
      <c r="A153" s="22" t="s">
        <v>108</v>
      </c>
      <c r="B153" s="23">
        <v>-2460</v>
      </c>
      <c r="C153" s="23">
        <v>-1316</v>
      </c>
      <c r="D153" s="23">
        <v>-1119</v>
      </c>
      <c r="E153" s="23">
        <v>-2378</v>
      </c>
      <c r="F153" s="24">
        <v>-3937</v>
      </c>
      <c r="G153" s="137"/>
      <c r="M153" s="101" t="s">
        <v>295</v>
      </c>
      <c r="N153" s="105"/>
      <c r="O153" s="105"/>
      <c r="P153" s="105"/>
      <c r="Q153" s="105"/>
      <c r="R153" s="105"/>
      <c r="S153" s="105"/>
    </row>
    <row r="154" spans="1:19" ht="12.75">
      <c r="A154" s="22" t="s">
        <v>109</v>
      </c>
      <c r="B154" s="23">
        <v>-2055</v>
      </c>
      <c r="C154" s="23">
        <v>-1739</v>
      </c>
      <c r="D154" s="23">
        <v>-1440</v>
      </c>
      <c r="E154" s="23">
        <v>-691</v>
      </c>
      <c r="F154" s="24">
        <v>-277</v>
      </c>
      <c r="G154" s="137"/>
      <c r="M154" s="101" t="s">
        <v>296</v>
      </c>
      <c r="N154" s="105"/>
      <c r="O154" s="105"/>
      <c r="P154" s="105"/>
      <c r="Q154" s="105"/>
      <c r="R154" s="105"/>
      <c r="S154" s="105"/>
    </row>
    <row r="155" spans="1:19" ht="12.75">
      <c r="A155" s="22" t="s">
        <v>110</v>
      </c>
      <c r="B155" s="23">
        <v>-2678</v>
      </c>
      <c r="C155" s="23">
        <v>-2429</v>
      </c>
      <c r="D155" s="23">
        <v>-2166</v>
      </c>
      <c r="E155" s="23">
        <v>-1987</v>
      </c>
      <c r="F155" s="24">
        <v>-1791</v>
      </c>
      <c r="G155" s="137"/>
      <c r="M155" s="105"/>
      <c r="N155" s="105"/>
      <c r="O155" s="105"/>
      <c r="P155" s="105"/>
      <c r="Q155" s="105"/>
      <c r="R155" s="105"/>
      <c r="S155" s="105"/>
    </row>
    <row r="156" spans="1:19" ht="12.75">
      <c r="A156" s="22" t="s">
        <v>111</v>
      </c>
      <c r="B156" s="23">
        <v>0</v>
      </c>
      <c r="C156" s="23">
        <v>0</v>
      </c>
      <c r="D156" s="23">
        <v>0</v>
      </c>
      <c r="E156" s="23">
        <v>0</v>
      </c>
      <c r="F156" s="24">
        <v>0</v>
      </c>
      <c r="G156" s="137"/>
      <c r="M156" s="105"/>
      <c r="N156" s="105"/>
      <c r="O156" s="105"/>
      <c r="P156" s="105"/>
      <c r="Q156" s="105"/>
      <c r="R156" s="105"/>
      <c r="S156" s="105"/>
    </row>
    <row r="157" spans="1:19" ht="12.75">
      <c r="A157" s="158"/>
      <c r="B157" s="191"/>
      <c r="C157" s="191"/>
      <c r="D157" s="191"/>
      <c r="E157" s="191"/>
      <c r="F157" s="192"/>
      <c r="G157" s="137"/>
      <c r="M157" s="105"/>
      <c r="N157" s="105"/>
      <c r="O157" s="105"/>
      <c r="P157" s="105"/>
      <c r="Q157" s="105"/>
      <c r="R157" s="105"/>
      <c r="S157" s="105"/>
    </row>
    <row r="158" spans="1:19" ht="12.75">
      <c r="A158" s="25" t="s">
        <v>112</v>
      </c>
      <c r="B158" s="26">
        <v>-6785</v>
      </c>
      <c r="C158" s="26">
        <v>-2261</v>
      </c>
      <c r="D158" s="26">
        <v>-3601</v>
      </c>
      <c r="E158" s="26">
        <v>-3327</v>
      </c>
      <c r="F158" s="27">
        <v>-2830</v>
      </c>
      <c r="G158" s="110">
        <f>RATE(4,,-F158,B158)</f>
        <v>0.2443451348252965</v>
      </c>
      <c r="H158" s="66">
        <f>B158/B135</f>
        <v>-1.0563599564066635</v>
      </c>
      <c r="I158" s="66">
        <f>C158/C135</f>
        <v>-0.3788538873994638</v>
      </c>
      <c r="J158" s="66">
        <f>D158/D135</f>
        <v>-0.6600073313782991</v>
      </c>
      <c r="K158" s="66">
        <f>E158/E135</f>
        <v>-0.701602699283003</v>
      </c>
      <c r="L158" s="66">
        <f>F158/F135</f>
        <v>-0.6885644768856448</v>
      </c>
      <c r="M158" s="101" t="s">
        <v>297</v>
      </c>
      <c r="N158" s="105"/>
      <c r="O158" s="105"/>
      <c r="P158" s="105"/>
      <c r="Q158" s="105"/>
      <c r="R158" s="105"/>
      <c r="S158" s="105"/>
    </row>
    <row r="159" spans="1:19" ht="12.75">
      <c r="A159" s="184"/>
      <c r="B159" s="185"/>
      <c r="C159" s="185"/>
      <c r="D159" s="185"/>
      <c r="E159" s="185"/>
      <c r="F159" s="186"/>
      <c r="G159" s="137"/>
      <c r="M159" s="101" t="s">
        <v>214</v>
      </c>
      <c r="N159" s="105"/>
      <c r="O159" s="105"/>
      <c r="P159" s="105"/>
      <c r="Q159" s="105"/>
      <c r="R159" s="105"/>
      <c r="S159" s="105"/>
    </row>
    <row r="160" spans="1:19" ht="12.75">
      <c r="A160" s="22" t="s">
        <v>113</v>
      </c>
      <c r="B160" s="23">
        <v>-148</v>
      </c>
      <c r="C160" s="23">
        <v>141</v>
      </c>
      <c r="D160" s="23">
        <v>183</v>
      </c>
      <c r="E160" s="23">
        <v>32</v>
      </c>
      <c r="F160" s="24">
        <v>-45</v>
      </c>
      <c r="G160" s="137"/>
      <c r="M160" s="105"/>
      <c r="N160" s="105"/>
      <c r="O160" s="105"/>
      <c r="P160" s="105"/>
      <c r="Q160" s="105"/>
      <c r="R160" s="105"/>
      <c r="S160" s="105"/>
    </row>
    <row r="161" spans="1:19" ht="12.75">
      <c r="A161" s="22" t="s">
        <v>114</v>
      </c>
      <c r="B161" s="23">
        <v>-2006</v>
      </c>
      <c r="C161" s="23">
        <v>3345</v>
      </c>
      <c r="D161" s="23">
        <v>1102</v>
      </c>
      <c r="E161" s="23">
        <v>260</v>
      </c>
      <c r="F161" s="24">
        <v>47</v>
      </c>
      <c r="G161" s="137"/>
      <c r="M161" s="105"/>
      <c r="N161" s="105"/>
      <c r="O161" s="105"/>
      <c r="P161" s="105"/>
      <c r="Q161" s="105"/>
      <c r="R161" s="105"/>
      <c r="S161" s="105"/>
    </row>
    <row r="162" spans="1:19" ht="12.75">
      <c r="A162" s="22" t="s">
        <v>115</v>
      </c>
      <c r="B162" s="23">
        <v>6707</v>
      </c>
      <c r="C162" s="23">
        <v>3362</v>
      </c>
      <c r="D162" s="23">
        <v>2260</v>
      </c>
      <c r="E162" s="23">
        <v>1866</v>
      </c>
      <c r="F162" s="24">
        <v>1819</v>
      </c>
      <c r="G162" s="137"/>
      <c r="M162" s="105"/>
      <c r="N162" s="105"/>
      <c r="O162" s="105"/>
      <c r="P162" s="105"/>
      <c r="Q162" s="105"/>
      <c r="R162" s="105"/>
      <c r="S162" s="105"/>
    </row>
    <row r="163" spans="1:19" ht="12.75">
      <c r="A163" s="22" t="s">
        <v>116</v>
      </c>
      <c r="B163" s="23">
        <v>2209</v>
      </c>
      <c r="C163" s="23">
        <v>2517</v>
      </c>
      <c r="D163" s="23">
        <v>2119</v>
      </c>
      <c r="E163" s="23">
        <v>1360</v>
      </c>
      <c r="F163" s="24">
        <v>899</v>
      </c>
      <c r="G163" s="137"/>
      <c r="M163" s="105"/>
      <c r="N163" s="105"/>
      <c r="O163" s="105"/>
      <c r="P163" s="105"/>
      <c r="Q163" s="105"/>
      <c r="R163" s="105"/>
      <c r="S163" s="105"/>
    </row>
    <row r="164" spans="1:19" ht="12.75">
      <c r="A164" s="187"/>
      <c r="B164" s="188"/>
      <c r="C164" s="188"/>
      <c r="D164" s="188"/>
      <c r="E164" s="188"/>
      <c r="F164" s="189"/>
      <c r="G164" s="105"/>
      <c r="M164" s="105"/>
      <c r="N164" s="105"/>
      <c r="O164" s="105"/>
      <c r="P164" s="105"/>
      <c r="Q164" s="105"/>
      <c r="R164" s="105"/>
      <c r="S164" s="105"/>
    </row>
    <row r="165" spans="1:19" ht="12.75">
      <c r="A165" s="187"/>
      <c r="B165" s="188"/>
      <c r="C165" s="188"/>
      <c r="D165" s="188"/>
      <c r="E165" s="188"/>
      <c r="F165" s="189"/>
      <c r="G165" s="105"/>
      <c r="M165" s="105"/>
      <c r="N165" s="105"/>
      <c r="O165" s="105"/>
      <c r="P165" s="105"/>
      <c r="Q165" s="105"/>
      <c r="R165" s="105"/>
      <c r="S165" s="105"/>
    </row>
    <row r="166" spans="1:19" ht="12.75" customHeight="1">
      <c r="A166" s="170" t="s">
        <v>76</v>
      </c>
      <c r="B166" s="171"/>
      <c r="C166" s="171"/>
      <c r="D166" s="171"/>
      <c r="E166" s="171"/>
      <c r="F166" s="172"/>
      <c r="G166" s="105"/>
      <c r="M166" s="105"/>
      <c r="N166" s="105"/>
      <c r="O166" s="105"/>
      <c r="P166" s="105"/>
      <c r="Q166" s="105"/>
      <c r="R166" s="105"/>
      <c r="S166" s="105"/>
    </row>
    <row r="167" spans="1:19" ht="12.75" customHeight="1">
      <c r="A167" s="170" t="s">
        <v>77</v>
      </c>
      <c r="B167" s="171"/>
      <c r="C167" s="171"/>
      <c r="D167" s="171"/>
      <c r="E167" s="171"/>
      <c r="F167" s="172"/>
      <c r="G167" s="105"/>
      <c r="M167" s="105"/>
      <c r="N167" s="105"/>
      <c r="O167" s="105"/>
      <c r="P167" s="105"/>
      <c r="Q167" s="105"/>
      <c r="R167" s="105"/>
      <c r="S167" s="105"/>
    </row>
    <row r="168" spans="1:19" ht="13.5" thickBot="1">
      <c r="A168" s="173" t="s">
        <v>78</v>
      </c>
      <c r="B168" s="174"/>
      <c r="C168" s="174"/>
      <c r="D168" s="174"/>
      <c r="E168" s="174"/>
      <c r="F168" s="175"/>
      <c r="G168" s="105"/>
      <c r="M168" s="105"/>
      <c r="N168" s="105"/>
      <c r="O168" s="105"/>
      <c r="P168" s="105"/>
      <c r="Q168" s="105"/>
      <c r="R168" s="105"/>
      <c r="S168" s="105"/>
    </row>
    <row r="169" spans="1:19" ht="12.75">
      <c r="A169" s="69"/>
      <c r="B169" s="69"/>
      <c r="C169" s="69"/>
      <c r="D169" s="69"/>
      <c r="E169" s="69"/>
      <c r="F169" s="69"/>
      <c r="G169" s="105"/>
      <c r="M169" s="105"/>
      <c r="N169" s="105"/>
      <c r="O169" s="105"/>
      <c r="P169" s="105"/>
      <c r="Q169" s="105"/>
      <c r="R169" s="105"/>
      <c r="S169" s="105"/>
    </row>
    <row r="170" spans="1:19" ht="12.75">
      <c r="A170" s="69"/>
      <c r="B170" s="69"/>
      <c r="C170" s="69"/>
      <c r="D170" s="69"/>
      <c r="E170" s="69"/>
      <c r="F170" s="69"/>
      <c r="G170" s="105"/>
      <c r="M170" s="105"/>
      <c r="N170" s="105"/>
      <c r="O170" s="105"/>
      <c r="P170" s="105"/>
      <c r="Q170" s="105"/>
      <c r="R170" s="105"/>
      <c r="S170" s="105"/>
    </row>
    <row r="171" spans="1:19" ht="12.75">
      <c r="A171" s="25" t="s">
        <v>94</v>
      </c>
      <c r="B171" s="26">
        <v>6423</v>
      </c>
      <c r="C171" s="26">
        <v>5968</v>
      </c>
      <c r="D171" s="26">
        <v>5456</v>
      </c>
      <c r="E171" s="26">
        <v>4742</v>
      </c>
      <c r="F171" s="27">
        <v>4110</v>
      </c>
      <c r="G171" s="110">
        <f>RATE(4,,-F171,B171)</f>
        <v>0.11808295052588415</v>
      </c>
      <c r="M171" s="105"/>
      <c r="N171" s="105"/>
      <c r="O171" s="105"/>
      <c r="P171" s="105"/>
      <c r="Q171" s="105"/>
      <c r="R171" s="105"/>
      <c r="S171" s="105"/>
    </row>
    <row r="172" spans="1:19" ht="12.75">
      <c r="A172" s="25" t="s">
        <v>112</v>
      </c>
      <c r="B172" s="72">
        <v>-6785</v>
      </c>
      <c r="C172" s="72">
        <v>-2261</v>
      </c>
      <c r="D172" s="72">
        <v>-3601</v>
      </c>
      <c r="E172" s="72">
        <v>-3327</v>
      </c>
      <c r="F172" s="73">
        <v>-2830</v>
      </c>
      <c r="G172" s="110">
        <f>RATE(4,,-F172,B172)</f>
        <v>0.2443451348252965</v>
      </c>
      <c r="M172" s="105"/>
      <c r="N172" s="105"/>
      <c r="O172" s="105"/>
      <c r="P172" s="105"/>
      <c r="Q172" s="105"/>
      <c r="R172" s="105"/>
      <c r="S172" s="105"/>
    </row>
    <row r="173" spans="1:19" ht="12.75">
      <c r="A173" s="71" t="s">
        <v>181</v>
      </c>
      <c r="B173" s="76">
        <f>SUM(B171:B172)</f>
        <v>-362</v>
      </c>
      <c r="C173" s="76">
        <f>SUM(C171:C172)</f>
        <v>3707</v>
      </c>
      <c r="D173" s="76">
        <f>SUM(D171:D172)</f>
        <v>1855</v>
      </c>
      <c r="E173" s="76">
        <f>SUM(E171:E172)</f>
        <v>1415</v>
      </c>
      <c r="F173" s="76">
        <f>SUM(F171:F172)</f>
        <v>1280</v>
      </c>
      <c r="G173" s="138"/>
      <c r="M173" s="105"/>
      <c r="N173" s="105"/>
      <c r="O173" s="105"/>
      <c r="P173" s="105"/>
      <c r="Q173" s="105"/>
      <c r="R173" s="105"/>
      <c r="S173" s="105"/>
    </row>
    <row r="174" spans="1:19" ht="12.75">
      <c r="A174" s="25" t="s">
        <v>103</v>
      </c>
      <c r="B174" s="77">
        <v>-1496</v>
      </c>
      <c r="C174" s="77">
        <v>-503</v>
      </c>
      <c r="D174" s="77">
        <v>-936</v>
      </c>
      <c r="E174" s="77">
        <v>-1187</v>
      </c>
      <c r="F174" s="78">
        <v>-1188</v>
      </c>
      <c r="G174" s="138">
        <f>RATE(4,,-F174,B174)</f>
        <v>0.05932394260375523</v>
      </c>
      <c r="M174" s="105"/>
      <c r="N174" s="105"/>
      <c r="O174" s="105"/>
      <c r="P174" s="105"/>
      <c r="Q174" s="105"/>
      <c r="R174" s="105"/>
      <c r="S174" s="105"/>
    </row>
    <row r="175" spans="1:19" ht="12.75">
      <c r="A175" s="70" t="s">
        <v>182</v>
      </c>
      <c r="B175" s="28">
        <f>SUM(B173:B174)</f>
        <v>-1858</v>
      </c>
      <c r="C175" s="28">
        <f>SUM(C173:C174)</f>
        <v>3204</v>
      </c>
      <c r="D175" s="28">
        <f>SUM(D173:D174)</f>
        <v>919</v>
      </c>
      <c r="E175" s="28">
        <f>SUM(E173:E174)</f>
        <v>228</v>
      </c>
      <c r="F175" s="28">
        <f>SUM(F173:F174)</f>
        <v>92</v>
      </c>
      <c r="G175" s="138"/>
      <c r="M175" s="105"/>
      <c r="N175" s="105"/>
      <c r="O175" s="105"/>
      <c r="P175" s="105"/>
      <c r="Q175" s="105"/>
      <c r="R175" s="105"/>
      <c r="S175" s="105"/>
    </row>
    <row r="176" spans="1:6" ht="12.75">
      <c r="A176" s="70"/>
      <c r="B176" s="28"/>
      <c r="C176" s="28"/>
      <c r="D176" s="28"/>
      <c r="E176" s="28"/>
      <c r="F176" s="28"/>
    </row>
    <row r="177" spans="1:6" ht="13.5" thickBot="1">
      <c r="A177" s="5"/>
      <c r="B177" s="5"/>
      <c r="C177" s="5"/>
      <c r="D177" s="5"/>
      <c r="E177" s="5"/>
      <c r="F177" s="5"/>
    </row>
    <row r="178" spans="1:6" ht="25.5">
      <c r="A178" s="29" t="s">
        <v>118</v>
      </c>
      <c r="B178" s="2"/>
      <c r="C178" s="2"/>
      <c r="D178" s="3"/>
      <c r="E178" s="5"/>
      <c r="F178" s="5"/>
    </row>
    <row r="179" spans="1:6" ht="12.75">
      <c r="A179" s="30" t="s">
        <v>119</v>
      </c>
      <c r="B179" s="1"/>
      <c r="C179" s="1"/>
      <c r="D179" s="4"/>
      <c r="E179" s="5"/>
      <c r="F179" s="5"/>
    </row>
    <row r="180" spans="1:6" ht="13.5" thickBot="1">
      <c r="A180" s="31" t="s">
        <v>120</v>
      </c>
      <c r="B180" s="1"/>
      <c r="C180" s="1"/>
      <c r="D180" s="4"/>
      <c r="E180" s="5"/>
      <c r="F180" s="5"/>
    </row>
    <row r="181" spans="1:6" ht="153" customHeight="1">
      <c r="A181" s="178" t="s">
        <v>121</v>
      </c>
      <c r="B181" s="179"/>
      <c r="C181" s="179"/>
      <c r="D181" s="180"/>
      <c r="E181" s="5"/>
      <c r="F181" s="5"/>
    </row>
    <row r="182" spans="1:6" ht="12.75">
      <c r="A182" s="181"/>
      <c r="B182" s="182"/>
      <c r="C182" s="182"/>
      <c r="D182" s="183"/>
      <c r="E182" s="5"/>
      <c r="F182" s="5"/>
    </row>
    <row r="183" spans="1:6" ht="12.75" customHeight="1" thickBot="1">
      <c r="A183" s="176" t="s">
        <v>122</v>
      </c>
      <c r="B183" s="177"/>
      <c r="C183" s="177"/>
      <c r="D183" s="4"/>
      <c r="E183" s="5"/>
      <c r="F183" s="5"/>
    </row>
    <row r="184" spans="1:6" ht="13.5" thickBot="1">
      <c r="A184" s="144" t="s">
        <v>123</v>
      </c>
      <c r="B184" s="145">
        <v>44.45</v>
      </c>
      <c r="C184" s="3"/>
      <c r="D184" s="4"/>
      <c r="E184" s="5"/>
      <c r="F184" s="5"/>
    </row>
    <row r="185" spans="1:6" ht="13.5" thickBot="1">
      <c r="A185" s="62" t="s">
        <v>124</v>
      </c>
      <c r="B185" s="63">
        <v>45.4</v>
      </c>
      <c r="D185" s="4"/>
      <c r="E185" s="5"/>
      <c r="F185" s="5"/>
    </row>
    <row r="186" spans="1:6" ht="13.5" thickBot="1">
      <c r="A186" s="62" t="s">
        <v>125</v>
      </c>
      <c r="B186" s="63">
        <v>39.36</v>
      </c>
      <c r="D186" s="4"/>
      <c r="E186" s="5"/>
      <c r="F186" s="5"/>
    </row>
    <row r="187" spans="1:6" ht="13.5" thickBot="1">
      <c r="A187" s="62" t="s">
        <v>126</v>
      </c>
      <c r="B187" s="63" t="s">
        <v>306</v>
      </c>
      <c r="D187" s="4"/>
      <c r="E187" s="5"/>
      <c r="F187" s="5"/>
    </row>
    <row r="188" spans="1:6" ht="13.5" thickBot="1">
      <c r="A188" s="62" t="s">
        <v>127</v>
      </c>
      <c r="B188" s="63" t="s">
        <v>307</v>
      </c>
      <c r="D188" s="4"/>
      <c r="E188" s="5"/>
      <c r="F188" s="5"/>
    </row>
    <row r="189" spans="1:6" ht="13.5" thickBot="1">
      <c r="A189" s="62" t="s">
        <v>128</v>
      </c>
      <c r="B189" s="63">
        <v>44.22</v>
      </c>
      <c r="D189" s="4"/>
      <c r="E189" s="5"/>
      <c r="F189" s="5"/>
    </row>
    <row r="190" spans="1:6" ht="13.5" thickBot="1">
      <c r="A190" s="62" t="s">
        <v>129</v>
      </c>
      <c r="B190" s="63">
        <v>42.68</v>
      </c>
      <c r="D190" s="4"/>
      <c r="E190" s="5"/>
      <c r="F190" s="5"/>
    </row>
    <row r="191" spans="1:6" ht="13.5" thickBot="1">
      <c r="A191" s="64" t="s">
        <v>130</v>
      </c>
      <c r="B191" s="65">
        <v>0.44</v>
      </c>
      <c r="D191" s="4"/>
      <c r="E191" s="146"/>
      <c r="F191" s="147"/>
    </row>
    <row r="192" spans="1:6" ht="12.75">
      <c r="A192" s="148"/>
      <c r="B192" s="148"/>
      <c r="D192" s="4"/>
      <c r="E192" s="146"/>
      <c r="F192" s="147"/>
    </row>
    <row r="193" spans="1:6" ht="12.75">
      <c r="A193" s="5"/>
      <c r="B193" s="5"/>
      <c r="C193" s="5"/>
      <c r="D193" s="5"/>
      <c r="E193" s="5"/>
      <c r="F193" s="5"/>
    </row>
    <row r="194" spans="1:6" ht="12.75">
      <c r="A194" s="5"/>
      <c r="B194" s="5"/>
      <c r="C194" s="5"/>
      <c r="D194" s="5"/>
      <c r="E194" s="5"/>
      <c r="F194" s="5"/>
    </row>
    <row r="195" spans="1:6" ht="12.75">
      <c r="A195" s="5"/>
      <c r="B195" s="5"/>
      <c r="C195" s="5"/>
      <c r="D195" s="5"/>
      <c r="E195" s="5"/>
      <c r="F195" s="5"/>
    </row>
    <row r="196" spans="1:6" ht="12.75">
      <c r="A196" s="5"/>
      <c r="B196" s="5"/>
      <c r="C196" s="5"/>
      <c r="D196" s="5"/>
      <c r="E196" s="5"/>
      <c r="F196" s="5"/>
    </row>
    <row r="197" spans="1:6" ht="12.75">
      <c r="A197" s="5"/>
      <c r="B197" s="5"/>
      <c r="C197" s="5"/>
      <c r="D197" s="5"/>
      <c r="E197" s="5"/>
      <c r="F197" s="5"/>
    </row>
    <row r="198" spans="1:6" ht="12.75">
      <c r="A198" s="5"/>
      <c r="B198" s="5"/>
      <c r="C198" s="5"/>
      <c r="D198" s="5"/>
      <c r="E198" s="5"/>
      <c r="F198" s="5"/>
    </row>
    <row r="199" spans="1:6" ht="12.75">
      <c r="A199" s="5"/>
      <c r="B199" s="5"/>
      <c r="C199" s="5"/>
      <c r="D199" s="5"/>
      <c r="E199" s="5"/>
      <c r="F199" s="5"/>
    </row>
    <row r="200" spans="1:6" ht="12.75">
      <c r="A200" s="5"/>
      <c r="B200" s="5"/>
      <c r="C200" s="5"/>
      <c r="D200" s="5"/>
      <c r="E200" s="5"/>
      <c r="F200" s="5"/>
    </row>
    <row r="201" spans="1:10" ht="12.75">
      <c r="A201" s="5"/>
      <c r="B201" s="5"/>
      <c r="C201" s="5"/>
      <c r="D201" s="5"/>
      <c r="E201" s="5"/>
      <c r="F201" s="5"/>
      <c r="H201" s="236" t="s">
        <v>308</v>
      </c>
      <c r="I201" s="236"/>
      <c r="J201" s="236"/>
    </row>
    <row r="202" spans="1:10" ht="12.75">
      <c r="A202" s="5"/>
      <c r="B202" s="5"/>
      <c r="C202" s="5"/>
      <c r="D202" s="5"/>
      <c r="E202" s="5"/>
      <c r="F202" s="5"/>
      <c r="H202" s="236"/>
      <c r="I202" s="236"/>
      <c r="J202" s="236"/>
    </row>
    <row r="203" spans="1:10" ht="12.75">
      <c r="A203" s="5"/>
      <c r="B203" s="5"/>
      <c r="C203" s="5"/>
      <c r="D203" s="5"/>
      <c r="E203" s="5"/>
      <c r="F203" s="5"/>
      <c r="H203" s="236"/>
      <c r="I203" s="236"/>
      <c r="J203" s="236"/>
    </row>
    <row r="204" spans="1:10" ht="12.75">
      <c r="A204" s="5"/>
      <c r="B204" s="5"/>
      <c r="C204" s="5"/>
      <c r="D204" s="5"/>
      <c r="E204" s="5"/>
      <c r="F204" s="5"/>
      <c r="H204" s="236"/>
      <c r="I204" s="236"/>
      <c r="J204" s="236"/>
    </row>
    <row r="205" spans="1:10" ht="12.75">
      <c r="A205" s="5"/>
      <c r="B205" s="5"/>
      <c r="C205" s="5"/>
      <c r="D205" s="5"/>
      <c r="E205" s="5"/>
      <c r="F205" s="5"/>
      <c r="H205" s="236"/>
      <c r="I205" s="236"/>
      <c r="J205" s="236"/>
    </row>
    <row r="206" spans="1:10" ht="12.75">
      <c r="A206" s="5"/>
      <c r="B206" s="5"/>
      <c r="C206" s="5"/>
      <c r="D206" s="5"/>
      <c r="E206" s="5"/>
      <c r="F206" s="5"/>
      <c r="H206" s="236"/>
      <c r="I206" s="236"/>
      <c r="J206" s="236"/>
    </row>
    <row r="207" spans="1:10" ht="12.75">
      <c r="A207" s="5"/>
      <c r="B207" s="5"/>
      <c r="C207" s="5"/>
      <c r="D207" s="5"/>
      <c r="E207" s="5"/>
      <c r="F207" s="5"/>
      <c r="H207" s="236"/>
      <c r="I207" s="236"/>
      <c r="J207" s="236"/>
    </row>
    <row r="208" spans="1:10" ht="12.75">
      <c r="A208" s="5"/>
      <c r="B208" s="5"/>
      <c r="C208" s="5"/>
      <c r="D208" s="5"/>
      <c r="E208" s="5"/>
      <c r="F208" s="5"/>
      <c r="H208" s="236"/>
      <c r="I208" s="236"/>
      <c r="J208" s="236"/>
    </row>
    <row r="209" spans="1:10" ht="12.75">
      <c r="A209" s="5"/>
      <c r="B209" s="5"/>
      <c r="C209" s="5"/>
      <c r="D209" s="5"/>
      <c r="E209" s="5"/>
      <c r="F209" s="5"/>
      <c r="H209" s="236"/>
      <c r="I209" s="236"/>
      <c r="J209" s="236"/>
    </row>
    <row r="210" spans="1:10" ht="12.75">
      <c r="A210" s="5"/>
      <c r="B210" s="5"/>
      <c r="C210" s="5"/>
      <c r="D210" s="5"/>
      <c r="E210" s="5"/>
      <c r="F210" s="5"/>
      <c r="H210" s="236"/>
      <c r="I210" s="236"/>
      <c r="J210" s="236"/>
    </row>
    <row r="211" spans="1:10" ht="12.75">
      <c r="A211" s="5"/>
      <c r="B211" s="5"/>
      <c r="C211" s="5"/>
      <c r="D211" s="5"/>
      <c r="E211" s="5"/>
      <c r="F211" s="5"/>
      <c r="H211" s="236"/>
      <c r="I211" s="236"/>
      <c r="J211" s="236"/>
    </row>
    <row r="212" spans="1:6" ht="12.75">
      <c r="A212" s="5"/>
      <c r="B212" s="5"/>
      <c r="C212" s="5"/>
      <c r="D212" s="5"/>
      <c r="E212" s="5"/>
      <c r="F212" s="5"/>
    </row>
    <row r="213" spans="1:6" ht="12.75">
      <c r="A213" s="5"/>
      <c r="B213" s="5"/>
      <c r="C213" s="5"/>
      <c r="D213" s="5"/>
      <c r="E213" s="5"/>
      <c r="F213" s="5"/>
    </row>
    <row r="214" spans="1:6" ht="12.75">
      <c r="A214" s="5"/>
      <c r="B214" s="5"/>
      <c r="C214" s="5"/>
      <c r="D214" s="5"/>
      <c r="E214" s="5"/>
      <c r="F214" s="5"/>
    </row>
    <row r="215" spans="1:6" ht="12.75">
      <c r="A215" s="39" t="s">
        <v>162</v>
      </c>
      <c r="B215" s="5"/>
      <c r="C215" s="5"/>
      <c r="D215" s="5"/>
      <c r="E215" s="5"/>
      <c r="F215" s="5"/>
    </row>
    <row r="216" spans="1:6" ht="13.5" thickBot="1">
      <c r="A216" s="5"/>
      <c r="B216" s="5"/>
      <c r="C216" s="5"/>
      <c r="D216" s="5"/>
      <c r="E216" s="5"/>
      <c r="F216" s="5"/>
    </row>
    <row r="217" spans="1:4" ht="12.75">
      <c r="A217" s="36" t="s">
        <v>131</v>
      </c>
      <c r="B217" s="37" t="s">
        <v>132</v>
      </c>
      <c r="C217" s="37" t="s">
        <v>133</v>
      </c>
      <c r="D217" s="38" t="s">
        <v>134</v>
      </c>
    </row>
    <row r="218" spans="1:7" ht="13.5" thickBot="1">
      <c r="A218" s="34" t="s">
        <v>135</v>
      </c>
      <c r="B218" s="33">
        <v>-0.8</v>
      </c>
      <c r="C218" s="32">
        <v>18.3</v>
      </c>
      <c r="D218" s="35">
        <v>15.3</v>
      </c>
      <c r="E218" s="235" t="s">
        <v>221</v>
      </c>
      <c r="F218" s="236"/>
      <c r="G218" s="236"/>
    </row>
    <row r="219" spans="1:7" ht="13.5" thickBot="1">
      <c r="A219" s="34" t="s">
        <v>136</v>
      </c>
      <c r="B219" s="32">
        <v>10.4</v>
      </c>
      <c r="C219" s="32">
        <v>26.1</v>
      </c>
      <c r="D219" s="35">
        <v>25.1</v>
      </c>
      <c r="E219" s="235"/>
      <c r="F219" s="236"/>
      <c r="G219" s="236"/>
    </row>
    <row r="220" spans="1:7" ht="13.5" thickBot="1">
      <c r="A220" s="34" t="s">
        <v>137</v>
      </c>
      <c r="B220" s="32">
        <v>10.4</v>
      </c>
      <c r="C220" s="32">
        <v>26.1</v>
      </c>
      <c r="D220" s="35">
        <v>25.1</v>
      </c>
      <c r="E220" s="235"/>
      <c r="F220" s="236"/>
      <c r="G220" s="236"/>
    </row>
    <row r="221" spans="1:7" ht="13.5" thickBot="1">
      <c r="A221" s="34" t="s">
        <v>138</v>
      </c>
      <c r="B221" s="32">
        <v>2.84</v>
      </c>
      <c r="C221" s="32">
        <v>7.59</v>
      </c>
      <c r="D221" s="35">
        <v>5.6</v>
      </c>
      <c r="E221" s="235"/>
      <c r="F221" s="236"/>
      <c r="G221" s="236"/>
    </row>
    <row r="222" spans="1:7" ht="13.5" thickBot="1">
      <c r="A222" s="34" t="s">
        <v>139</v>
      </c>
      <c r="B222" s="32">
        <v>8.86</v>
      </c>
      <c r="C222" s="32">
        <v>13.29</v>
      </c>
      <c r="D222" s="35">
        <v>17.43</v>
      </c>
      <c r="E222" s="235"/>
      <c r="F222" s="236"/>
      <c r="G222" s="236"/>
    </row>
    <row r="223" spans="1:7" ht="13.5" thickBot="1">
      <c r="A223" s="34" t="s">
        <v>140</v>
      </c>
      <c r="B223" s="32">
        <v>10.45</v>
      </c>
      <c r="C223" s="32">
        <v>10.63</v>
      </c>
      <c r="D223" s="4"/>
      <c r="E223" s="235"/>
      <c r="F223" s="236"/>
      <c r="G223" s="236"/>
    </row>
    <row r="224" spans="1:4" ht="13.5" thickBot="1">
      <c r="A224" s="167"/>
      <c r="B224" s="168"/>
      <c r="C224" s="168"/>
      <c r="D224" s="169"/>
    </row>
    <row r="225" ht="13.5" thickBot="1"/>
    <row r="226" spans="1:4" ht="12.75">
      <c r="A226" s="36" t="s">
        <v>141</v>
      </c>
      <c r="B226" s="37" t="s">
        <v>132</v>
      </c>
      <c r="C226" s="37" t="s">
        <v>133</v>
      </c>
      <c r="D226" s="38" t="s">
        <v>134</v>
      </c>
    </row>
    <row r="227" spans="1:7" ht="13.5" thickBot="1">
      <c r="A227" s="34" t="s">
        <v>142</v>
      </c>
      <c r="B227" s="32">
        <v>68.7</v>
      </c>
      <c r="C227" s="32">
        <v>54.3</v>
      </c>
      <c r="D227" s="35">
        <v>47.3</v>
      </c>
      <c r="E227" s="235" t="s">
        <v>222</v>
      </c>
      <c r="F227" s="236"/>
      <c r="G227" s="236"/>
    </row>
    <row r="228" spans="1:7" ht="13.5" thickBot="1">
      <c r="A228" s="34" t="s">
        <v>143</v>
      </c>
      <c r="B228" s="32">
        <v>29</v>
      </c>
      <c r="C228" s="32">
        <v>15.2</v>
      </c>
      <c r="D228" s="35">
        <v>12.4</v>
      </c>
      <c r="E228" s="235"/>
      <c r="F228" s="236"/>
      <c r="G228" s="236"/>
    </row>
    <row r="229" spans="1:7" ht="13.5" thickBot="1">
      <c r="A229" s="34" t="s">
        <v>144</v>
      </c>
      <c r="B229" s="32">
        <v>21.5</v>
      </c>
      <c r="C229" s="32">
        <v>10.7</v>
      </c>
      <c r="D229" s="35">
        <v>8.5</v>
      </c>
      <c r="E229" s="235"/>
      <c r="F229" s="236"/>
      <c r="G229" s="236"/>
    </row>
    <row r="230" spans="1:7" ht="13.5" thickBot="1">
      <c r="A230" s="34" t="s">
        <v>145</v>
      </c>
      <c r="B230" s="32">
        <v>69.3</v>
      </c>
      <c r="C230" s="32">
        <v>55.8</v>
      </c>
      <c r="D230" s="35">
        <v>47</v>
      </c>
      <c r="E230" s="235"/>
      <c r="F230" s="236"/>
      <c r="G230" s="236"/>
    </row>
    <row r="231" spans="1:7" ht="13.5" thickBot="1">
      <c r="A231" s="34" t="s">
        <v>146</v>
      </c>
      <c r="B231" s="32">
        <v>28</v>
      </c>
      <c r="C231" s="32">
        <v>14.8</v>
      </c>
      <c r="D231" s="35">
        <v>9.7</v>
      </c>
      <c r="E231" s="235"/>
      <c r="F231" s="236"/>
      <c r="G231" s="236"/>
    </row>
    <row r="232" spans="1:7" ht="13.5" thickBot="1">
      <c r="A232" s="34" t="s">
        <v>147</v>
      </c>
      <c r="B232" s="32">
        <v>20.8</v>
      </c>
      <c r="C232" s="32">
        <v>10.5</v>
      </c>
      <c r="D232" s="4"/>
      <c r="E232" s="235"/>
      <c r="F232" s="236"/>
      <c r="G232" s="236"/>
    </row>
    <row r="233" spans="1:4" ht="13.5" thickBot="1">
      <c r="A233" s="167"/>
      <c r="B233" s="168"/>
      <c r="C233" s="168"/>
      <c r="D233" s="169"/>
    </row>
    <row r="234" ht="13.5" thickBot="1"/>
    <row r="235" spans="1:4" ht="12.75">
      <c r="A235" s="36" t="s">
        <v>148</v>
      </c>
      <c r="B235" s="37" t="s">
        <v>132</v>
      </c>
      <c r="C235" s="37" t="s">
        <v>133</v>
      </c>
      <c r="D235" s="38" t="s">
        <v>134</v>
      </c>
    </row>
    <row r="236" spans="1:11" ht="13.5" thickBot="1">
      <c r="A236" s="34" t="s">
        <v>149</v>
      </c>
      <c r="B236" s="32">
        <v>0.07</v>
      </c>
      <c r="C236" s="32">
        <v>0.55</v>
      </c>
      <c r="D236" s="35">
        <v>1.05</v>
      </c>
      <c r="E236" s="101" t="s">
        <v>223</v>
      </c>
      <c r="F236" s="133"/>
      <c r="G236" s="133"/>
      <c r="H236" s="133"/>
      <c r="I236" s="133"/>
      <c r="J236" s="133"/>
      <c r="K236" s="105"/>
    </row>
    <row r="237" spans="1:11" ht="13.5" thickBot="1">
      <c r="A237" s="34" t="s">
        <v>150</v>
      </c>
      <c r="B237" s="32">
        <v>1</v>
      </c>
      <c r="C237" s="32">
        <v>1</v>
      </c>
      <c r="D237" s="35">
        <v>1.4</v>
      </c>
      <c r="E237" s="101" t="s">
        <v>224</v>
      </c>
      <c r="F237" s="133"/>
      <c r="G237" s="133"/>
      <c r="H237" s="133"/>
      <c r="I237" s="133"/>
      <c r="J237" s="133"/>
      <c r="K237" s="105"/>
    </row>
    <row r="238" spans="1:11" ht="13.5" thickBot="1">
      <c r="A238" s="34" t="s">
        <v>151</v>
      </c>
      <c r="B238" s="32">
        <v>0.7</v>
      </c>
      <c r="C238" s="32">
        <v>0.7</v>
      </c>
      <c r="D238" s="35">
        <v>0.9</v>
      </c>
      <c r="E238" s="101" t="s">
        <v>225</v>
      </c>
      <c r="F238" s="133"/>
      <c r="G238" s="133"/>
      <c r="H238" s="133"/>
      <c r="I238" s="133"/>
      <c r="J238" s="133"/>
      <c r="K238" s="105"/>
    </row>
    <row r="239" spans="1:11" ht="13.5" thickBot="1">
      <c r="A239" s="34" t="s">
        <v>152</v>
      </c>
      <c r="B239" s="32">
        <v>29.6</v>
      </c>
      <c r="C239" s="32">
        <v>8.5</v>
      </c>
      <c r="D239" s="35">
        <v>3.2</v>
      </c>
      <c r="E239" s="101" t="s">
        <v>226</v>
      </c>
      <c r="F239" s="133"/>
      <c r="G239" s="133"/>
      <c r="H239" s="133"/>
      <c r="I239" s="133"/>
      <c r="J239" s="133"/>
      <c r="K239" s="105"/>
    </row>
    <row r="240" spans="1:11" ht="13.5" thickBot="1">
      <c r="A240" s="34" t="s">
        <v>153</v>
      </c>
      <c r="B240" s="32">
        <v>1.8</v>
      </c>
      <c r="C240" s="32">
        <v>2.7</v>
      </c>
      <c r="D240" s="35">
        <v>5.7</v>
      </c>
      <c r="E240" s="101" t="s">
        <v>227</v>
      </c>
      <c r="F240" s="133"/>
      <c r="G240" s="133"/>
      <c r="H240" s="133"/>
      <c r="I240" s="133"/>
      <c r="J240" s="133"/>
      <c r="K240" s="105"/>
    </row>
    <row r="241" spans="1:4" ht="13.5" thickBot="1">
      <c r="A241" s="34" t="s">
        <v>154</v>
      </c>
      <c r="B241" s="86">
        <v>6.96</v>
      </c>
      <c r="C241" s="86">
        <v>8.49</v>
      </c>
      <c r="D241" s="4"/>
    </row>
    <row r="242" spans="1:4" ht="13.5" thickBot="1">
      <c r="A242" s="167"/>
      <c r="B242" s="168"/>
      <c r="C242" s="168"/>
      <c r="D242" s="169"/>
    </row>
    <row r="243" ht="13.5" thickBot="1"/>
    <row r="244" spans="1:4" ht="12.75">
      <c r="A244" s="36" t="s">
        <v>155</v>
      </c>
      <c r="B244" s="37" t="s">
        <v>132</v>
      </c>
      <c r="C244" s="37" t="s">
        <v>133</v>
      </c>
      <c r="D244" s="38" t="s">
        <v>134</v>
      </c>
    </row>
    <row r="245" spans="1:7" ht="13.5" thickBot="1">
      <c r="A245" s="34" t="s">
        <v>156</v>
      </c>
      <c r="B245" s="32">
        <v>30.3</v>
      </c>
      <c r="C245" s="32">
        <v>25</v>
      </c>
      <c r="D245" s="35">
        <v>16.4</v>
      </c>
      <c r="E245" s="235" t="s">
        <v>228</v>
      </c>
      <c r="F245" s="236"/>
      <c r="G245" s="236"/>
    </row>
    <row r="246" spans="1:7" ht="13.5" thickBot="1">
      <c r="A246" s="34" t="s">
        <v>157</v>
      </c>
      <c r="B246" s="32">
        <v>16.7</v>
      </c>
      <c r="C246" s="32">
        <v>9.4</v>
      </c>
      <c r="D246" s="35">
        <v>2.9</v>
      </c>
      <c r="E246" s="235"/>
      <c r="F246" s="236"/>
      <c r="G246" s="236"/>
    </row>
    <row r="247" spans="1:7" ht="13.5" thickBot="1">
      <c r="A247" s="34" t="s">
        <v>158</v>
      </c>
      <c r="B247" s="32">
        <v>28.3</v>
      </c>
      <c r="C247" s="32">
        <v>16.2</v>
      </c>
      <c r="D247" s="35">
        <v>7.9</v>
      </c>
      <c r="E247" s="235"/>
      <c r="F247" s="236"/>
      <c r="G247" s="236"/>
    </row>
    <row r="248" spans="1:7" ht="13.5" thickBot="1">
      <c r="A248" s="34" t="s">
        <v>159</v>
      </c>
      <c r="B248" s="32">
        <v>31.7</v>
      </c>
      <c r="C248" s="32">
        <v>24.6</v>
      </c>
      <c r="D248" s="35">
        <v>12.4</v>
      </c>
      <c r="E248" s="235"/>
      <c r="F248" s="236"/>
      <c r="G248" s="236"/>
    </row>
    <row r="249" spans="1:7" ht="13.5" thickBot="1">
      <c r="A249" s="34" t="s">
        <v>160</v>
      </c>
      <c r="B249" s="32">
        <v>16.3</v>
      </c>
      <c r="C249" s="32">
        <v>8.8</v>
      </c>
      <c r="D249" s="35">
        <v>2.1</v>
      </c>
      <c r="E249" s="235"/>
      <c r="F249" s="236"/>
      <c r="G249" s="236"/>
    </row>
    <row r="250" spans="1:7" ht="13.5" thickBot="1">
      <c r="A250" s="34" t="s">
        <v>161</v>
      </c>
      <c r="B250" s="32">
        <v>28.1</v>
      </c>
      <c r="C250" s="32">
        <v>14.9</v>
      </c>
      <c r="D250" s="4"/>
      <c r="E250" s="235"/>
      <c r="F250" s="236"/>
      <c r="G250" s="236"/>
    </row>
    <row r="251" spans="1:4" ht="13.5" thickBot="1">
      <c r="A251" s="167"/>
      <c r="B251" s="168"/>
      <c r="C251" s="168"/>
      <c r="D251" s="169"/>
    </row>
    <row r="252" ht="12.75">
      <c r="A252" s="46" t="s">
        <v>164</v>
      </c>
    </row>
  </sheetData>
  <mergeCells count="75">
    <mergeCell ref="E218:G223"/>
    <mergeCell ref="E227:G232"/>
    <mergeCell ref="E245:G250"/>
    <mergeCell ref="H201:J211"/>
    <mergeCell ref="A56:F56"/>
    <mergeCell ref="A57:F57"/>
    <mergeCell ref="A52:F52"/>
    <mergeCell ref="A29:F29"/>
    <mergeCell ref="A35:F35"/>
    <mergeCell ref="A37:F37"/>
    <mergeCell ref="A40:F40"/>
    <mergeCell ref="A53:F53"/>
    <mergeCell ref="A49:F49"/>
    <mergeCell ref="A50:F50"/>
    <mergeCell ref="A1:F1"/>
    <mergeCell ref="A2:F2"/>
    <mergeCell ref="A6:F6"/>
    <mergeCell ref="A48:F48"/>
    <mergeCell ref="A23:F23"/>
    <mergeCell ref="A25:F25"/>
    <mergeCell ref="A44:F44"/>
    <mergeCell ref="A3:F3"/>
    <mergeCell ref="A7:F7"/>
    <mergeCell ref="A62:F62"/>
    <mergeCell ref="A64:F64"/>
    <mergeCell ref="A65:F65"/>
    <mergeCell ref="A71:F71"/>
    <mergeCell ref="A73:F73"/>
    <mergeCell ref="A75:F75"/>
    <mergeCell ref="A76:F76"/>
    <mergeCell ref="A77:F77"/>
    <mergeCell ref="A81:F81"/>
    <mergeCell ref="A83:F83"/>
    <mergeCell ref="A84:F84"/>
    <mergeCell ref="A89:F89"/>
    <mergeCell ref="A99:F99"/>
    <mergeCell ref="A101:F101"/>
    <mergeCell ref="A111:F111"/>
    <mergeCell ref="A91:F91"/>
    <mergeCell ref="A93:F93"/>
    <mergeCell ref="A94:F94"/>
    <mergeCell ref="A97:F97"/>
    <mergeCell ref="A112:F112"/>
    <mergeCell ref="A113:F113"/>
    <mergeCell ref="A114:F114"/>
    <mergeCell ref="A119:F119"/>
    <mergeCell ref="A125:F125"/>
    <mergeCell ref="A134:F134"/>
    <mergeCell ref="A136:F136"/>
    <mergeCell ref="A137:F137"/>
    <mergeCell ref="A138:F138"/>
    <mergeCell ref="A141:F141"/>
    <mergeCell ref="A145:F145"/>
    <mergeCell ref="A147:F147"/>
    <mergeCell ref="A148:F148"/>
    <mergeCell ref="A149:F149"/>
    <mergeCell ref="A152:F152"/>
    <mergeCell ref="A157:F157"/>
    <mergeCell ref="A159:F159"/>
    <mergeCell ref="A164:F164"/>
    <mergeCell ref="A165:F165"/>
    <mergeCell ref="A166:F166"/>
    <mergeCell ref="A167:F167"/>
    <mergeCell ref="A168:F168"/>
    <mergeCell ref="A183:C183"/>
    <mergeCell ref="A181:D181"/>
    <mergeCell ref="A182:D182"/>
    <mergeCell ref="A224:D224"/>
    <mergeCell ref="A233:D233"/>
    <mergeCell ref="A242:D242"/>
    <mergeCell ref="A251:D251"/>
    <mergeCell ref="H6:L6"/>
    <mergeCell ref="H54:K54"/>
    <mergeCell ref="M54:N54"/>
    <mergeCell ref="M6:N6"/>
  </mergeCells>
  <hyperlinks>
    <hyperlink ref="A112" r:id="rId1" display="http://moneycentral.msn.com/inc/Attributions.asp"/>
    <hyperlink ref="A113" r:id="rId2" display="http://www.hemscottdata.com/"/>
    <hyperlink ref="A114" r:id="rId3" display="http://www.comstock-interactivedata.com/"/>
    <hyperlink ref="A166" r:id="rId4" display="http://moneycentral.msn.com/inc/Attributions.asp"/>
    <hyperlink ref="A167" r:id="rId5" display="http://www.hemscottdata.com/"/>
    <hyperlink ref="A168" r:id="rId6" display="http://www.comstock-interactivedata.com/"/>
    <hyperlink ref="A48" r:id="rId7" display="http://moneycentral.msn.com/inc/Attributions.asp"/>
    <hyperlink ref="A49" r:id="rId8" display="http://www.hemscottdata.com/"/>
    <hyperlink ref="A50" r:id="rId9" display="http://www.comstock-interactivedata.com/"/>
  </hyperlinks>
  <printOptions/>
  <pageMargins left="0.75" right="0.75" top="1" bottom="1" header="0.5" footer="0.5"/>
  <pageSetup horizontalDpi="300" verticalDpi="300" orientation="portrait" r:id="rId11"/>
  <drawing r:id="rId10"/>
</worksheet>
</file>

<file path=xl/worksheets/sheet2.xml><?xml version="1.0" encoding="utf-8"?>
<worksheet xmlns="http://schemas.openxmlformats.org/spreadsheetml/2006/main" xmlns:r="http://schemas.openxmlformats.org/officeDocument/2006/relationships">
  <sheetPr codeName="Sheet2"/>
  <dimension ref="A1:S252"/>
  <sheetViews>
    <sheetView workbookViewId="0" topLeftCell="A95">
      <selection activeCell="O109" sqref="O109"/>
    </sheetView>
  </sheetViews>
  <sheetFormatPr defaultColWidth="9.140625" defaultRowHeight="12.75"/>
  <cols>
    <col min="1" max="1" width="30.7109375" style="0" customWidth="1"/>
    <col min="2" max="2" width="11.140625" style="0" bestFit="1" customWidth="1"/>
  </cols>
  <sheetData>
    <row r="1" spans="1:6" ht="15">
      <c r="A1" s="247" t="s">
        <v>163</v>
      </c>
      <c r="B1" s="248"/>
      <c r="C1" s="248"/>
      <c r="D1" s="248"/>
      <c r="E1" s="248"/>
      <c r="F1" s="249"/>
    </row>
    <row r="2" spans="1:6" ht="12.75">
      <c r="A2" s="205" t="s">
        <v>1</v>
      </c>
      <c r="B2" s="206"/>
      <c r="C2" s="206"/>
      <c r="D2" s="206"/>
      <c r="E2" s="206"/>
      <c r="F2" s="207"/>
    </row>
    <row r="3" spans="1:6" ht="12.75">
      <c r="A3" s="214"/>
      <c r="B3" s="215"/>
      <c r="C3" s="215"/>
      <c r="D3" s="215"/>
      <c r="E3" s="215"/>
      <c r="F3" s="216"/>
    </row>
    <row r="4" spans="1:6" ht="12.75">
      <c r="A4" s="40" t="s">
        <v>2</v>
      </c>
      <c r="B4" s="41"/>
      <c r="C4" s="42" t="s">
        <v>3</v>
      </c>
      <c r="D4" s="12"/>
      <c r="E4" s="12"/>
      <c r="F4" s="13"/>
    </row>
    <row r="5" spans="1:6" ht="12.75">
      <c r="A5" s="205" t="s">
        <v>4</v>
      </c>
      <c r="B5" s="206"/>
      <c r="C5" s="206"/>
      <c r="D5" s="206"/>
      <c r="E5" s="206"/>
      <c r="F5" s="207"/>
    </row>
    <row r="6" spans="1:19" ht="12.75">
      <c r="A6" s="205"/>
      <c r="B6" s="206"/>
      <c r="C6" s="206"/>
      <c r="D6" s="206"/>
      <c r="E6" s="206"/>
      <c r="F6" s="207"/>
      <c r="H6" s="163" t="s">
        <v>175</v>
      </c>
      <c r="I6" s="163"/>
      <c r="J6" s="163"/>
      <c r="K6" s="163"/>
      <c r="L6" s="163"/>
      <c r="M6" s="166" t="s">
        <v>185</v>
      </c>
      <c r="N6" s="166"/>
      <c r="O6" s="130"/>
      <c r="P6" s="131"/>
      <c r="Q6" s="131"/>
      <c r="R6" s="105"/>
      <c r="S6" s="105"/>
    </row>
    <row r="7" spans="1:19" ht="12.75">
      <c r="A7" s="217" t="s">
        <v>236</v>
      </c>
      <c r="B7" s="218"/>
      <c r="C7" s="218"/>
      <c r="D7" s="218"/>
      <c r="E7" s="218"/>
      <c r="F7" s="219"/>
      <c r="G7" s="104" t="s">
        <v>183</v>
      </c>
      <c r="M7" s="131"/>
      <c r="N7" s="131"/>
      <c r="O7" s="131"/>
      <c r="P7" s="131"/>
      <c r="Q7" s="131"/>
      <c r="R7" s="105"/>
      <c r="S7" s="105"/>
    </row>
    <row r="8" spans="1:19" ht="12.75">
      <c r="A8" s="43"/>
      <c r="B8" s="44">
        <v>2005</v>
      </c>
      <c r="C8" s="44">
        <v>2004</v>
      </c>
      <c r="D8" s="44">
        <v>2003</v>
      </c>
      <c r="E8" s="44">
        <v>2002</v>
      </c>
      <c r="F8" s="45">
        <v>2001</v>
      </c>
      <c r="G8" s="104" t="s">
        <v>184</v>
      </c>
      <c r="H8" s="20">
        <v>2005</v>
      </c>
      <c r="I8" s="20">
        <v>2004</v>
      </c>
      <c r="J8" s="20">
        <v>2003</v>
      </c>
      <c r="K8" s="20">
        <v>2002</v>
      </c>
      <c r="L8" s="21">
        <v>2001</v>
      </c>
      <c r="M8" s="132">
        <v>2005</v>
      </c>
      <c r="N8" s="132">
        <v>2004</v>
      </c>
      <c r="O8" s="105"/>
      <c r="P8" s="131"/>
      <c r="Q8" s="131"/>
      <c r="R8" s="105"/>
      <c r="S8" s="105"/>
    </row>
    <row r="9" spans="1:19" ht="12.75">
      <c r="A9" s="14" t="s">
        <v>5</v>
      </c>
      <c r="B9" s="15">
        <v>32562</v>
      </c>
      <c r="C9" s="15">
        <v>29261</v>
      </c>
      <c r="D9" s="15">
        <v>26971</v>
      </c>
      <c r="E9" s="15">
        <v>25112</v>
      </c>
      <c r="F9" s="16">
        <v>26935</v>
      </c>
      <c r="G9" s="107">
        <f>RATE(4,,-F9,B9)</f>
        <v>0.04857264331392183</v>
      </c>
      <c r="H9" s="66">
        <f>B9/B$9</f>
        <v>1</v>
      </c>
      <c r="I9" s="66">
        <f>C9/C$9</f>
        <v>1</v>
      </c>
      <c r="J9" s="66">
        <f>D9/D$9</f>
        <v>1</v>
      </c>
      <c r="K9" s="66">
        <f>E9/E$9</f>
        <v>1</v>
      </c>
      <c r="L9" s="66">
        <f>F9/F$9</f>
        <v>1</v>
      </c>
      <c r="M9" s="131"/>
      <c r="N9" s="131"/>
      <c r="O9" s="105"/>
      <c r="P9" s="131"/>
      <c r="Q9" s="131"/>
      <c r="R9" s="105"/>
      <c r="S9" s="105"/>
    </row>
    <row r="10" spans="1:19" ht="12.75">
      <c r="A10" s="14" t="s">
        <v>6</v>
      </c>
      <c r="B10" s="15">
        <v>13018</v>
      </c>
      <c r="C10" s="15">
        <v>12289</v>
      </c>
      <c r="D10" s="15">
        <v>11303</v>
      </c>
      <c r="E10" s="15">
        <v>10523</v>
      </c>
      <c r="F10" s="16">
        <v>9837</v>
      </c>
      <c r="G10" s="107"/>
      <c r="H10" s="66">
        <f aca="true" t="shared" si="0" ref="H10:L32">B10/B$9</f>
        <v>0.39979116761869665</v>
      </c>
      <c r="I10" s="66">
        <f t="shared" si="0"/>
        <v>0.41997881138717064</v>
      </c>
      <c r="J10" s="66">
        <f t="shared" si="0"/>
        <v>0.41907975232657296</v>
      </c>
      <c r="K10" s="66">
        <f t="shared" si="0"/>
        <v>0.4190426887543804</v>
      </c>
      <c r="L10" s="66">
        <f t="shared" si="0"/>
        <v>0.3652125487284203</v>
      </c>
      <c r="M10" s="131"/>
      <c r="N10" s="131"/>
      <c r="O10" s="105"/>
      <c r="P10" s="131"/>
      <c r="Q10" s="131"/>
      <c r="R10" s="105"/>
      <c r="S10" s="105"/>
    </row>
    <row r="11" spans="1:19" ht="12.75">
      <c r="A11" s="14" t="s">
        <v>7</v>
      </c>
      <c r="B11" s="15">
        <v>19544</v>
      </c>
      <c r="C11" s="15">
        <v>16972</v>
      </c>
      <c r="D11" s="15">
        <v>15668</v>
      </c>
      <c r="E11" s="15">
        <v>14589</v>
      </c>
      <c r="F11" s="16">
        <v>17098</v>
      </c>
      <c r="G11" s="107">
        <f>RATE(4,,-F11,B11)</f>
        <v>0.03399165875733321</v>
      </c>
      <c r="H11" s="66">
        <f t="shared" si="0"/>
        <v>0.6002088323813034</v>
      </c>
      <c r="I11" s="66">
        <f t="shared" si="0"/>
        <v>0.5800211886128294</v>
      </c>
      <c r="J11" s="66">
        <f t="shared" si="0"/>
        <v>0.580920247673427</v>
      </c>
      <c r="K11" s="66">
        <f t="shared" si="0"/>
        <v>0.5809573112456197</v>
      </c>
      <c r="L11" s="66">
        <f t="shared" si="0"/>
        <v>0.6347874512715798</v>
      </c>
      <c r="M11" s="101" t="s">
        <v>298</v>
      </c>
      <c r="N11" s="131"/>
      <c r="O11" s="105"/>
      <c r="P11" s="131"/>
      <c r="Q11" s="131"/>
      <c r="R11" s="105"/>
      <c r="S11" s="105"/>
    </row>
    <row r="12" spans="1:19" ht="12.75">
      <c r="A12" s="14" t="s">
        <v>8</v>
      </c>
      <c r="B12" s="15">
        <v>12314</v>
      </c>
      <c r="C12" s="15">
        <v>10299</v>
      </c>
      <c r="D12" s="15">
        <v>9460</v>
      </c>
      <c r="E12" s="15">
        <v>8523</v>
      </c>
      <c r="F12" s="16">
        <v>11608</v>
      </c>
      <c r="G12" s="107">
        <f>RATE(4,,-F12,B12)</f>
        <v>0.014870053031159191</v>
      </c>
      <c r="H12" s="66">
        <f t="shared" si="0"/>
        <v>0.37817087402493704</v>
      </c>
      <c r="I12" s="66">
        <f t="shared" si="0"/>
        <v>0.35197019924131095</v>
      </c>
      <c r="J12" s="66">
        <f t="shared" si="0"/>
        <v>0.35074709873567905</v>
      </c>
      <c r="K12" s="66">
        <f t="shared" si="0"/>
        <v>0.3393994902835298</v>
      </c>
      <c r="L12" s="66">
        <f t="shared" si="0"/>
        <v>0.43096343048078706</v>
      </c>
      <c r="M12" s="101" t="s">
        <v>299</v>
      </c>
      <c r="N12" s="131"/>
      <c r="O12" s="105"/>
      <c r="P12" s="131"/>
      <c r="Q12" s="131"/>
      <c r="R12" s="105"/>
      <c r="S12" s="105"/>
    </row>
    <row r="13" spans="1:19" ht="12.75">
      <c r="A13" s="14" t="s">
        <v>9</v>
      </c>
      <c r="B13" s="15">
        <v>0</v>
      </c>
      <c r="C13" s="15">
        <v>0</v>
      </c>
      <c r="D13" s="15">
        <v>0</v>
      </c>
      <c r="E13" s="15">
        <v>0</v>
      </c>
      <c r="F13" s="16">
        <v>0</v>
      </c>
      <c r="G13" s="107"/>
      <c r="H13" s="66">
        <f t="shared" si="0"/>
        <v>0</v>
      </c>
      <c r="I13" s="66">
        <f t="shared" si="0"/>
        <v>0</v>
      </c>
      <c r="J13" s="66">
        <f t="shared" si="0"/>
        <v>0</v>
      </c>
      <c r="K13" s="66">
        <f t="shared" si="0"/>
        <v>0</v>
      </c>
      <c r="L13" s="66">
        <f t="shared" si="0"/>
        <v>0</v>
      </c>
      <c r="M13" s="131"/>
      <c r="N13" s="131"/>
      <c r="O13" s="105"/>
      <c r="P13" s="131"/>
      <c r="Q13" s="131"/>
      <c r="R13" s="105"/>
      <c r="S13" s="105"/>
    </row>
    <row r="14" spans="1:19" ht="12.75">
      <c r="A14" s="14" t="s">
        <v>10</v>
      </c>
      <c r="B14" s="15">
        <v>7230</v>
      </c>
      <c r="C14" s="15">
        <v>6673</v>
      </c>
      <c r="D14" s="15">
        <v>6208</v>
      </c>
      <c r="E14" s="15">
        <v>6066</v>
      </c>
      <c r="F14" s="16">
        <v>5490</v>
      </c>
      <c r="G14" s="107"/>
      <c r="H14" s="66">
        <f t="shared" si="0"/>
        <v>0.2220379583563663</v>
      </c>
      <c r="I14" s="66">
        <f t="shared" si="0"/>
        <v>0.2280509893715184</v>
      </c>
      <c r="J14" s="66">
        <f t="shared" si="0"/>
        <v>0.23017314893774796</v>
      </c>
      <c r="K14" s="66">
        <f t="shared" si="0"/>
        <v>0.24155782096208983</v>
      </c>
      <c r="L14" s="66">
        <f t="shared" si="0"/>
        <v>0.20382402079079265</v>
      </c>
      <c r="M14" s="131"/>
      <c r="N14" s="131"/>
      <c r="O14" s="105"/>
      <c r="P14" s="131"/>
      <c r="Q14" s="131"/>
      <c r="R14" s="105"/>
      <c r="S14" s="105"/>
    </row>
    <row r="15" spans="1:19" ht="12.75">
      <c r="A15" s="14" t="s">
        <v>11</v>
      </c>
      <c r="B15" s="15">
        <v>1308</v>
      </c>
      <c r="C15" s="15">
        <v>1264</v>
      </c>
      <c r="D15" s="15">
        <v>1221</v>
      </c>
      <c r="E15" s="15">
        <v>1112</v>
      </c>
      <c r="F15" s="16">
        <v>1082</v>
      </c>
      <c r="G15" s="107"/>
      <c r="H15" s="66">
        <f t="shared" si="0"/>
        <v>0.04016952275658743</v>
      </c>
      <c r="I15" s="66">
        <f t="shared" si="0"/>
        <v>0.04319743002631489</v>
      </c>
      <c r="J15" s="66">
        <f t="shared" si="0"/>
        <v>0.04527084646472137</v>
      </c>
      <c r="K15" s="66">
        <f t="shared" si="0"/>
        <v>0.044281618349792926</v>
      </c>
      <c r="L15" s="66">
        <f t="shared" si="0"/>
        <v>0.04017078151104511</v>
      </c>
      <c r="M15" s="131"/>
      <c r="N15" s="131"/>
      <c r="O15" s="105"/>
      <c r="P15" s="131"/>
      <c r="Q15" s="131"/>
      <c r="R15" s="105"/>
      <c r="S15" s="105"/>
    </row>
    <row r="16" spans="1:19" ht="12.75">
      <c r="A16" s="14" t="s">
        <v>12</v>
      </c>
      <c r="B16" s="15">
        <v>5922</v>
      </c>
      <c r="C16" s="15">
        <v>5409</v>
      </c>
      <c r="D16" s="15">
        <v>4987</v>
      </c>
      <c r="E16" s="15">
        <v>4954</v>
      </c>
      <c r="F16" s="16">
        <v>4408</v>
      </c>
      <c r="G16" s="107">
        <f>RATE(4,,-F16,B16)</f>
        <v>0.07660577308206223</v>
      </c>
      <c r="H16" s="66">
        <f t="shared" si="0"/>
        <v>0.1818684355997789</v>
      </c>
      <c r="I16" s="66">
        <f t="shared" si="0"/>
        <v>0.1848535593452035</v>
      </c>
      <c r="J16" s="66">
        <f t="shared" si="0"/>
        <v>0.18490230247302658</v>
      </c>
      <c r="K16" s="66">
        <f t="shared" si="0"/>
        <v>0.19727620261229692</v>
      </c>
      <c r="L16" s="66">
        <f t="shared" si="0"/>
        <v>0.16365323927974754</v>
      </c>
      <c r="M16" s="101" t="s">
        <v>300</v>
      </c>
      <c r="N16" s="131"/>
      <c r="O16" s="105"/>
      <c r="P16" s="131"/>
      <c r="Q16" s="131"/>
      <c r="R16" s="105"/>
      <c r="S16" s="105"/>
    </row>
    <row r="17" spans="1:19" ht="12.75">
      <c r="A17" s="14" t="s">
        <v>13</v>
      </c>
      <c r="B17" s="15">
        <v>716</v>
      </c>
      <c r="C17" s="15">
        <v>454</v>
      </c>
      <c r="D17" s="15">
        <v>374</v>
      </c>
      <c r="E17" s="15">
        <v>316</v>
      </c>
      <c r="F17" s="16">
        <v>227</v>
      </c>
      <c r="G17" s="107"/>
      <c r="H17" s="66">
        <f t="shared" si="0"/>
        <v>0.02198882132547141</v>
      </c>
      <c r="I17" s="66">
        <f t="shared" si="0"/>
        <v>0.015515532620211202</v>
      </c>
      <c r="J17" s="66">
        <f t="shared" si="0"/>
        <v>0.013866745763968708</v>
      </c>
      <c r="K17" s="66">
        <f t="shared" si="0"/>
        <v>0.012583625358394393</v>
      </c>
      <c r="L17" s="66">
        <f t="shared" si="0"/>
        <v>0.008427696305921663</v>
      </c>
      <c r="M17" s="131"/>
      <c r="N17" s="131"/>
      <c r="O17" s="105"/>
      <c r="P17" s="131"/>
      <c r="Q17" s="131"/>
      <c r="R17" s="105"/>
      <c r="S17" s="105"/>
    </row>
    <row r="18" spans="1:19" ht="12.75">
      <c r="A18" s="14" t="s">
        <v>14</v>
      </c>
      <c r="B18" s="15">
        <v>6638</v>
      </c>
      <c r="C18" s="15">
        <v>5713</v>
      </c>
      <c r="D18" s="15">
        <v>5155</v>
      </c>
      <c r="E18" s="15">
        <v>5046</v>
      </c>
      <c r="F18" s="16">
        <v>4248</v>
      </c>
      <c r="G18" s="107">
        <f>RATE(4,,-F18,B18)</f>
        <v>0.11805504340929457</v>
      </c>
      <c r="H18" s="66">
        <f t="shared" si="0"/>
        <v>0.20385725692525028</v>
      </c>
      <c r="I18" s="66">
        <f t="shared" si="0"/>
        <v>0.1952428146679881</v>
      </c>
      <c r="J18" s="66">
        <f t="shared" si="0"/>
        <v>0.19113121500871305</v>
      </c>
      <c r="K18" s="66">
        <f t="shared" si="0"/>
        <v>0.20093978974195603</v>
      </c>
      <c r="L18" s="66">
        <f t="shared" si="0"/>
        <v>0.15771301280861333</v>
      </c>
      <c r="M18" s="131"/>
      <c r="N18" s="131"/>
      <c r="O18" s="105"/>
      <c r="P18" s="131"/>
      <c r="Q18" s="131"/>
      <c r="R18" s="105"/>
      <c r="S18" s="105"/>
    </row>
    <row r="19" spans="1:19" ht="12.75">
      <c r="A19" s="14" t="s">
        <v>15</v>
      </c>
      <c r="B19" s="15">
        <v>256</v>
      </c>
      <c r="C19" s="15">
        <v>167</v>
      </c>
      <c r="D19" s="15">
        <v>163</v>
      </c>
      <c r="E19" s="15">
        <v>178</v>
      </c>
      <c r="F19" s="16">
        <v>219</v>
      </c>
      <c r="G19" s="107"/>
      <c r="H19" s="66">
        <f t="shared" si="0"/>
        <v>0.007861924943185309</v>
      </c>
      <c r="I19" s="66">
        <f t="shared" si="0"/>
        <v>0.005707255391134957</v>
      </c>
      <c r="J19" s="66">
        <f t="shared" si="0"/>
        <v>0.006043528234029143</v>
      </c>
      <c r="K19" s="66">
        <f t="shared" si="0"/>
        <v>0.007088244663905703</v>
      </c>
      <c r="L19" s="66">
        <f t="shared" si="0"/>
        <v>0.008130684982364952</v>
      </c>
      <c r="M19" s="113">
        <f>B16/B19</f>
        <v>23.1328125</v>
      </c>
      <c r="N19" s="113">
        <f>C16/C19</f>
        <v>32.38922155688623</v>
      </c>
      <c r="O19" s="101" t="s">
        <v>194</v>
      </c>
      <c r="P19" s="101"/>
      <c r="Q19" s="101"/>
      <c r="R19" s="101" t="s">
        <v>195</v>
      </c>
      <c r="S19" s="105"/>
    </row>
    <row r="20" spans="1:19" ht="12.75">
      <c r="A20" s="14" t="s">
        <v>16</v>
      </c>
      <c r="B20" s="15">
        <v>0</v>
      </c>
      <c r="C20" s="15">
        <v>0</v>
      </c>
      <c r="D20" s="15">
        <v>0</v>
      </c>
      <c r="E20" s="15">
        <v>0</v>
      </c>
      <c r="F20" s="16">
        <v>0</v>
      </c>
      <c r="G20" s="107"/>
      <c r="H20" s="66">
        <f t="shared" si="0"/>
        <v>0</v>
      </c>
      <c r="I20" s="66">
        <f t="shared" si="0"/>
        <v>0</v>
      </c>
      <c r="J20" s="66">
        <f t="shared" si="0"/>
        <v>0</v>
      </c>
      <c r="K20" s="66">
        <f t="shared" si="0"/>
        <v>0</v>
      </c>
      <c r="L20" s="66">
        <f t="shared" si="0"/>
        <v>0</v>
      </c>
      <c r="M20" s="101"/>
      <c r="N20" s="101"/>
      <c r="O20" s="101"/>
      <c r="P20" s="101"/>
      <c r="Q20" s="101"/>
      <c r="R20" s="133"/>
      <c r="S20" s="105"/>
    </row>
    <row r="21" spans="1:19" ht="12.75">
      <c r="A21" s="14" t="s">
        <v>17</v>
      </c>
      <c r="B21" s="15">
        <v>6382</v>
      </c>
      <c r="C21" s="15">
        <v>5546</v>
      </c>
      <c r="D21" s="15">
        <v>4992</v>
      </c>
      <c r="E21" s="15">
        <v>4868</v>
      </c>
      <c r="F21" s="16">
        <v>4029</v>
      </c>
      <c r="G21" s="107">
        <f>RATE(4,,-F21,B21)</f>
        <v>0.12186315050213692</v>
      </c>
      <c r="H21" s="66">
        <f t="shared" si="0"/>
        <v>0.19599533198206498</v>
      </c>
      <c r="I21" s="66">
        <f t="shared" si="0"/>
        <v>0.18953555927685314</v>
      </c>
      <c r="J21" s="66">
        <f t="shared" si="0"/>
        <v>0.18508768677468393</v>
      </c>
      <c r="K21" s="66">
        <f t="shared" si="0"/>
        <v>0.19385154507805033</v>
      </c>
      <c r="L21" s="66">
        <f t="shared" si="0"/>
        <v>0.14958232782624836</v>
      </c>
      <c r="M21" s="101" t="s">
        <v>205</v>
      </c>
      <c r="N21" s="101"/>
      <c r="O21" s="101"/>
      <c r="P21" s="101"/>
      <c r="Q21" s="101"/>
      <c r="R21" s="133"/>
      <c r="S21" s="105"/>
    </row>
    <row r="22" spans="1:19" ht="12.75">
      <c r="A22" s="14" t="s">
        <v>18</v>
      </c>
      <c r="B22" s="15">
        <v>2304</v>
      </c>
      <c r="C22" s="15">
        <v>1372</v>
      </c>
      <c r="D22" s="15">
        <v>1424</v>
      </c>
      <c r="E22" s="15">
        <v>1555</v>
      </c>
      <c r="F22" s="16">
        <v>1367</v>
      </c>
      <c r="G22" s="107">
        <f>RATE(4,,-F22,B22)</f>
        <v>0.13940596843073863</v>
      </c>
      <c r="H22" s="66">
        <f t="shared" si="0"/>
        <v>0.07075732448866777</v>
      </c>
      <c r="I22" s="66">
        <f t="shared" si="0"/>
        <v>0.04688834968046205</v>
      </c>
      <c r="J22" s="66">
        <f t="shared" si="0"/>
        <v>0.0527974491120092</v>
      </c>
      <c r="K22" s="66">
        <f t="shared" si="0"/>
        <v>0.06192258681108633</v>
      </c>
      <c r="L22" s="66">
        <f t="shared" si="0"/>
        <v>0.050751809912752924</v>
      </c>
      <c r="M22" s="101"/>
      <c r="N22" s="101"/>
      <c r="O22" s="101"/>
      <c r="P22" s="101"/>
      <c r="Q22" s="101"/>
      <c r="R22" s="133"/>
      <c r="S22" s="105"/>
    </row>
    <row r="23" spans="1:19" ht="12.75">
      <c r="A23" s="211"/>
      <c r="B23" s="212"/>
      <c r="C23" s="212"/>
      <c r="D23" s="212"/>
      <c r="E23" s="212"/>
      <c r="F23" s="213"/>
      <c r="G23" s="107"/>
      <c r="H23" s="66"/>
      <c r="I23" s="66"/>
      <c r="J23" s="66"/>
      <c r="K23" s="66"/>
      <c r="L23" s="66"/>
      <c r="M23" s="101"/>
      <c r="N23" s="101"/>
      <c r="O23" s="101"/>
      <c r="P23" s="101"/>
      <c r="Q23" s="101"/>
      <c r="R23" s="133"/>
      <c r="S23" s="105"/>
    </row>
    <row r="24" spans="1:19" ht="12.75">
      <c r="A24" s="14" t="s">
        <v>19</v>
      </c>
      <c r="B24" s="15">
        <v>0</v>
      </c>
      <c r="C24" s="15">
        <v>-150</v>
      </c>
      <c r="D24" s="15">
        <v>-206</v>
      </c>
      <c r="E24" s="15">
        <v>-224</v>
      </c>
      <c r="F24" s="16">
        <v>-387</v>
      </c>
      <c r="G24" s="107"/>
      <c r="H24" s="66">
        <f t="shared" si="0"/>
        <v>0</v>
      </c>
      <c r="I24" s="66">
        <f t="shared" si="0"/>
        <v>-0.005126277297426609</v>
      </c>
      <c r="J24" s="66">
        <f t="shared" si="0"/>
        <v>-0.007637833228282229</v>
      </c>
      <c r="K24" s="66">
        <f t="shared" si="0"/>
        <v>-0.008920038228735267</v>
      </c>
      <c r="L24" s="66">
        <f t="shared" si="0"/>
        <v>-0.014367922777055874</v>
      </c>
      <c r="M24" s="101"/>
      <c r="N24" s="101"/>
      <c r="O24" s="101"/>
      <c r="P24" s="101"/>
      <c r="Q24" s="101"/>
      <c r="R24" s="133"/>
      <c r="S24" s="105"/>
    </row>
    <row r="25" spans="1:19" ht="12.75">
      <c r="A25" s="211"/>
      <c r="B25" s="212"/>
      <c r="C25" s="212"/>
      <c r="D25" s="212"/>
      <c r="E25" s="212"/>
      <c r="F25" s="213"/>
      <c r="G25" s="107"/>
      <c r="H25" s="66"/>
      <c r="I25" s="66"/>
      <c r="J25" s="66"/>
      <c r="K25" s="66"/>
      <c r="L25" s="66"/>
      <c r="M25" s="101"/>
      <c r="N25" s="101"/>
      <c r="O25" s="101"/>
      <c r="P25" s="101"/>
      <c r="Q25" s="101"/>
      <c r="R25" s="133"/>
      <c r="S25" s="105"/>
    </row>
    <row r="26" spans="1:19" ht="12.75">
      <c r="A26" s="14" t="s">
        <v>20</v>
      </c>
      <c r="B26" s="15">
        <v>4078</v>
      </c>
      <c r="C26" s="15">
        <v>4174</v>
      </c>
      <c r="D26" s="15">
        <v>3568</v>
      </c>
      <c r="E26" s="15">
        <v>3313</v>
      </c>
      <c r="F26" s="16">
        <v>2662</v>
      </c>
      <c r="G26" s="107">
        <f>RATE(4,,-F26,B26)</f>
        <v>0.11252503485425379</v>
      </c>
      <c r="H26" s="66">
        <f t="shared" si="0"/>
        <v>0.12523800749339722</v>
      </c>
      <c r="I26" s="66">
        <f t="shared" si="0"/>
        <v>0.1426472095963911</v>
      </c>
      <c r="J26" s="66">
        <f t="shared" si="0"/>
        <v>0.13229023766267473</v>
      </c>
      <c r="K26" s="66">
        <f t="shared" si="0"/>
        <v>0.131928958266964</v>
      </c>
      <c r="L26" s="66">
        <f t="shared" si="0"/>
        <v>0.09883051791349545</v>
      </c>
      <c r="M26" s="101"/>
      <c r="N26" s="101"/>
      <c r="O26" s="101"/>
      <c r="P26" s="101"/>
      <c r="Q26" s="101"/>
      <c r="R26" s="133"/>
      <c r="S26" s="105"/>
    </row>
    <row r="27" spans="1:19" ht="12.75">
      <c r="A27" s="14" t="s">
        <v>21</v>
      </c>
      <c r="B27" s="15">
        <v>0</v>
      </c>
      <c r="C27" s="15">
        <v>38</v>
      </c>
      <c r="D27" s="15">
        <v>0</v>
      </c>
      <c r="E27" s="15">
        <v>0</v>
      </c>
      <c r="F27" s="16">
        <v>0</v>
      </c>
      <c r="G27" s="107"/>
      <c r="H27" s="66"/>
      <c r="I27" s="66"/>
      <c r="J27" s="66"/>
      <c r="K27" s="66"/>
      <c r="L27" s="66"/>
      <c r="M27" s="101"/>
      <c r="N27" s="101"/>
      <c r="O27" s="101"/>
      <c r="P27" s="101"/>
      <c r="Q27" s="101"/>
      <c r="R27" s="133"/>
      <c r="S27" s="105"/>
    </row>
    <row r="28" spans="1:19" ht="12.75">
      <c r="A28" s="14" t="s">
        <v>22</v>
      </c>
      <c r="B28" s="15">
        <v>4078</v>
      </c>
      <c r="C28" s="15">
        <v>4212</v>
      </c>
      <c r="D28" s="15">
        <v>3568</v>
      </c>
      <c r="E28" s="15">
        <v>3313</v>
      </c>
      <c r="F28" s="16">
        <v>2662</v>
      </c>
      <c r="G28" s="107"/>
      <c r="H28" s="66">
        <f t="shared" si="0"/>
        <v>0.12523800749339722</v>
      </c>
      <c r="I28" s="66">
        <f t="shared" si="0"/>
        <v>0.14394586651173918</v>
      </c>
      <c r="J28" s="66">
        <f t="shared" si="0"/>
        <v>0.13229023766267473</v>
      </c>
      <c r="K28" s="66">
        <f t="shared" si="0"/>
        <v>0.131928958266964</v>
      </c>
      <c r="L28" s="66">
        <f t="shared" si="0"/>
        <v>0.09883051791349545</v>
      </c>
      <c r="M28" s="101"/>
      <c r="N28" s="101"/>
      <c r="O28" s="101"/>
      <c r="P28" s="101"/>
      <c r="Q28" s="101"/>
      <c r="R28" s="133"/>
      <c r="S28" s="105"/>
    </row>
    <row r="29" spans="1:19" ht="12.75">
      <c r="A29" s="211"/>
      <c r="B29" s="212"/>
      <c r="C29" s="212"/>
      <c r="D29" s="212"/>
      <c r="E29" s="212"/>
      <c r="F29" s="213"/>
      <c r="G29" s="107"/>
      <c r="H29" s="66"/>
      <c r="I29" s="66"/>
      <c r="J29" s="66"/>
      <c r="K29" s="66"/>
      <c r="L29" s="66"/>
      <c r="M29" s="101"/>
      <c r="N29" s="101"/>
      <c r="O29" s="101"/>
      <c r="P29" s="101"/>
      <c r="Q29" s="101"/>
      <c r="R29" s="133"/>
      <c r="S29" s="105"/>
    </row>
    <row r="30" spans="1:19" ht="12.75">
      <c r="A30" s="14" t="s">
        <v>23</v>
      </c>
      <c r="B30" s="15">
        <v>4078</v>
      </c>
      <c r="C30" s="15">
        <v>4324</v>
      </c>
      <c r="D30" s="15">
        <v>3774</v>
      </c>
      <c r="E30" s="15">
        <v>3537</v>
      </c>
      <c r="F30" s="16">
        <v>3049</v>
      </c>
      <c r="G30" s="107">
        <f>RATE(4,,-F30,B30)</f>
        <v>0.07540598531067627</v>
      </c>
      <c r="H30" s="66">
        <f t="shared" si="0"/>
        <v>0.12523800749339722</v>
      </c>
      <c r="I30" s="66">
        <f t="shared" si="0"/>
        <v>0.1477734868938177</v>
      </c>
      <c r="J30" s="66">
        <f t="shared" si="0"/>
        <v>0.13992807089095696</v>
      </c>
      <c r="K30" s="66">
        <f t="shared" si="0"/>
        <v>0.14084899649569926</v>
      </c>
      <c r="L30" s="66">
        <f t="shared" si="0"/>
        <v>0.11319844069055132</v>
      </c>
      <c r="M30" s="101"/>
      <c r="N30" s="101"/>
      <c r="O30" s="101"/>
      <c r="P30" s="101"/>
      <c r="Q30" s="101"/>
      <c r="R30" s="133"/>
      <c r="S30" s="105"/>
    </row>
    <row r="31" spans="1:19" ht="12.75">
      <c r="A31" s="14" t="s">
        <v>24</v>
      </c>
      <c r="B31" s="15">
        <v>0</v>
      </c>
      <c r="C31" s="15">
        <v>0</v>
      </c>
      <c r="D31" s="15">
        <v>0</v>
      </c>
      <c r="E31" s="15">
        <v>0</v>
      </c>
      <c r="F31" s="16">
        <v>0</v>
      </c>
      <c r="G31" s="107"/>
      <c r="H31" s="66"/>
      <c r="I31" s="66"/>
      <c r="J31" s="66"/>
      <c r="K31" s="66"/>
      <c r="L31" s="66"/>
      <c r="M31" s="101"/>
      <c r="N31" s="101"/>
      <c r="O31" s="101"/>
      <c r="P31" s="101"/>
      <c r="Q31" s="101"/>
      <c r="R31" s="133"/>
      <c r="S31" s="105"/>
    </row>
    <row r="32" spans="1:19" ht="12.75">
      <c r="A32" s="14" t="s">
        <v>25</v>
      </c>
      <c r="B32" s="15">
        <v>0</v>
      </c>
      <c r="C32" s="15">
        <v>0</v>
      </c>
      <c r="D32" s="15">
        <v>0</v>
      </c>
      <c r="E32" s="15">
        <v>0</v>
      </c>
      <c r="F32" s="16">
        <v>0</v>
      </c>
      <c r="G32" s="107"/>
      <c r="H32" s="66">
        <f t="shared" si="0"/>
        <v>0</v>
      </c>
      <c r="I32" s="66">
        <f t="shared" si="0"/>
        <v>0</v>
      </c>
      <c r="J32" s="66">
        <f t="shared" si="0"/>
        <v>0</v>
      </c>
      <c r="K32" s="66">
        <f t="shared" si="0"/>
        <v>0</v>
      </c>
      <c r="L32" s="66">
        <f t="shared" si="0"/>
        <v>0</v>
      </c>
      <c r="M32" s="101"/>
      <c r="N32" s="101"/>
      <c r="O32" s="101"/>
      <c r="P32" s="101"/>
      <c r="Q32" s="101"/>
      <c r="R32" s="133"/>
      <c r="S32" s="105"/>
    </row>
    <row r="33" spans="1:19" ht="12.75">
      <c r="A33" s="14" t="s">
        <v>26</v>
      </c>
      <c r="B33" s="15">
        <v>0</v>
      </c>
      <c r="C33" s="15">
        <v>0</v>
      </c>
      <c r="D33" s="15">
        <v>0</v>
      </c>
      <c r="E33" s="15">
        <v>0</v>
      </c>
      <c r="F33" s="16">
        <v>0</v>
      </c>
      <c r="G33" s="107"/>
      <c r="H33" s="66"/>
      <c r="I33" s="66"/>
      <c r="J33" s="66"/>
      <c r="K33" s="66"/>
      <c r="L33" s="66"/>
      <c r="M33" s="101"/>
      <c r="N33" s="101"/>
      <c r="O33" s="101"/>
      <c r="P33" s="101"/>
      <c r="Q33" s="101"/>
      <c r="R33" s="133"/>
      <c r="S33" s="105"/>
    </row>
    <row r="34" spans="1:19" ht="12.75">
      <c r="A34" s="14" t="s">
        <v>27</v>
      </c>
      <c r="B34" s="15">
        <v>0</v>
      </c>
      <c r="C34" s="15">
        <v>0</v>
      </c>
      <c r="D34" s="15">
        <v>0</v>
      </c>
      <c r="E34" s="15">
        <v>0</v>
      </c>
      <c r="F34" s="16">
        <v>0</v>
      </c>
      <c r="G34" s="107"/>
      <c r="H34" s="66"/>
      <c r="I34" s="66"/>
      <c r="J34" s="66"/>
      <c r="K34" s="66"/>
      <c r="L34" s="66"/>
      <c r="M34" s="101"/>
      <c r="N34" s="101"/>
      <c r="O34" s="101"/>
      <c r="P34" s="101"/>
      <c r="Q34" s="101"/>
      <c r="R34" s="133"/>
      <c r="S34" s="105"/>
    </row>
    <row r="35" spans="1:19" ht="12.75">
      <c r="A35" s="211"/>
      <c r="B35" s="212"/>
      <c r="C35" s="212"/>
      <c r="D35" s="212"/>
      <c r="E35" s="212"/>
      <c r="F35" s="213"/>
      <c r="G35" s="107"/>
      <c r="H35" s="66"/>
      <c r="I35" s="66"/>
      <c r="J35" s="66"/>
      <c r="K35" s="66"/>
      <c r="L35" s="66"/>
      <c r="M35" s="101"/>
      <c r="N35" s="101"/>
      <c r="O35" s="101"/>
      <c r="P35" s="101"/>
      <c r="Q35" s="101"/>
      <c r="R35" s="133"/>
      <c r="S35" s="105"/>
    </row>
    <row r="36" spans="1:19" ht="12.75">
      <c r="A36" s="17" t="s">
        <v>28</v>
      </c>
      <c r="B36" s="18">
        <v>4078</v>
      </c>
      <c r="C36" s="18">
        <v>4212</v>
      </c>
      <c r="D36" s="18">
        <v>3568</v>
      </c>
      <c r="E36" s="18">
        <v>3313</v>
      </c>
      <c r="F36" s="19">
        <v>2662</v>
      </c>
      <c r="G36" s="107">
        <f>RATE(4,,-F36,B36)</f>
        <v>0.11252503485425379</v>
      </c>
      <c r="H36" s="66">
        <f>B36/B$9</f>
        <v>0.12523800749339722</v>
      </c>
      <c r="I36" s="66">
        <f>C36/C$9</f>
        <v>0.14394586651173918</v>
      </c>
      <c r="J36" s="66">
        <f>D36/D$9</f>
        <v>0.13229023766267473</v>
      </c>
      <c r="K36" s="66">
        <f>E36/E$9</f>
        <v>0.131928958266964</v>
      </c>
      <c r="L36" s="66">
        <f>F36/F$9</f>
        <v>0.09883051791349545</v>
      </c>
      <c r="M36" s="101" t="s">
        <v>301</v>
      </c>
      <c r="N36" s="101"/>
      <c r="O36" s="101"/>
      <c r="P36" s="101"/>
      <c r="Q36" s="101"/>
      <c r="R36" s="133"/>
      <c r="S36" s="105"/>
    </row>
    <row r="37" spans="1:19" ht="12.75">
      <c r="A37" s="211"/>
      <c r="B37" s="212"/>
      <c r="C37" s="212"/>
      <c r="D37" s="212"/>
      <c r="E37" s="212"/>
      <c r="F37" s="213"/>
      <c r="M37" s="101"/>
      <c r="N37" s="101"/>
      <c r="O37" s="101"/>
      <c r="P37" s="101"/>
      <c r="Q37" s="101"/>
      <c r="R37" s="133"/>
      <c r="S37" s="105"/>
    </row>
    <row r="38" spans="1:19" ht="12.75">
      <c r="A38" s="14" t="s">
        <v>29</v>
      </c>
      <c r="B38" s="15">
        <v>1.01</v>
      </c>
      <c r="C38" s="15">
        <v>0.78</v>
      </c>
      <c r="D38" s="15">
        <v>0.62</v>
      </c>
      <c r="E38" s="15">
        <v>0.59</v>
      </c>
      <c r="F38" s="16">
        <v>0.57</v>
      </c>
      <c r="M38" s="101"/>
      <c r="N38" s="101"/>
      <c r="O38" s="101"/>
      <c r="P38" s="101"/>
      <c r="Q38" s="101"/>
      <c r="R38" s="133"/>
      <c r="S38" s="105"/>
    </row>
    <row r="39" spans="1:19" ht="12.75">
      <c r="A39" s="14" t="s">
        <v>30</v>
      </c>
      <c r="B39" s="15">
        <v>2</v>
      </c>
      <c r="C39" s="15">
        <v>3</v>
      </c>
      <c r="D39" s="15">
        <v>3</v>
      </c>
      <c r="E39" s="15">
        <v>4</v>
      </c>
      <c r="F39" s="16">
        <v>0</v>
      </c>
      <c r="M39" s="101"/>
      <c r="N39" s="101"/>
      <c r="O39" s="101"/>
      <c r="P39" s="101"/>
      <c r="Q39" s="101"/>
      <c r="R39" s="133"/>
      <c r="S39" s="105"/>
    </row>
    <row r="40" spans="1:19" ht="12.75">
      <c r="A40" s="211"/>
      <c r="B40" s="212"/>
      <c r="C40" s="212"/>
      <c r="D40" s="212"/>
      <c r="E40" s="212"/>
      <c r="F40" s="213"/>
      <c r="M40" s="101"/>
      <c r="N40" s="101"/>
      <c r="O40" s="101"/>
      <c r="P40" s="101"/>
      <c r="Q40" s="101"/>
      <c r="R40" s="133"/>
      <c r="S40" s="105"/>
    </row>
    <row r="41" spans="1:19" ht="12.75">
      <c r="A41" s="14" t="s">
        <v>31</v>
      </c>
      <c r="B41" s="15">
        <v>2.39</v>
      </c>
      <c r="C41" s="15">
        <v>2.45</v>
      </c>
      <c r="D41" s="15">
        <v>2.07</v>
      </c>
      <c r="E41" s="15">
        <v>1.89</v>
      </c>
      <c r="F41" s="16">
        <v>1.51</v>
      </c>
      <c r="M41" s="101"/>
      <c r="N41" s="101"/>
      <c r="O41" s="101"/>
      <c r="P41" s="101"/>
      <c r="Q41" s="101"/>
      <c r="R41" s="133"/>
      <c r="S41" s="105"/>
    </row>
    <row r="42" spans="1:19" ht="12.75">
      <c r="A42" s="14" t="s">
        <v>32</v>
      </c>
      <c r="B42" s="15">
        <v>0</v>
      </c>
      <c r="C42" s="15">
        <v>0.02</v>
      </c>
      <c r="D42" s="15">
        <v>0</v>
      </c>
      <c r="E42" s="15">
        <v>0</v>
      </c>
      <c r="F42" s="16">
        <v>0</v>
      </c>
      <c r="M42" s="101"/>
      <c r="N42" s="101"/>
      <c r="O42" s="101"/>
      <c r="P42" s="101"/>
      <c r="Q42" s="101"/>
      <c r="R42" s="133"/>
      <c r="S42" s="105"/>
    </row>
    <row r="43" spans="1:19" ht="12.75">
      <c r="A43" s="14" t="s">
        <v>33</v>
      </c>
      <c r="B43" s="15">
        <v>2.39</v>
      </c>
      <c r="C43" s="15">
        <v>2.47</v>
      </c>
      <c r="D43" s="15">
        <v>2.07</v>
      </c>
      <c r="E43" s="15">
        <v>1.89</v>
      </c>
      <c r="F43" s="16">
        <v>1.51</v>
      </c>
      <c r="M43" s="101"/>
      <c r="N43" s="101"/>
      <c r="O43" s="101"/>
      <c r="P43" s="101"/>
      <c r="Q43" s="101"/>
      <c r="R43" s="133"/>
      <c r="S43" s="105"/>
    </row>
    <row r="44" spans="1:19" ht="12.75">
      <c r="A44" s="211"/>
      <c r="B44" s="212"/>
      <c r="C44" s="212"/>
      <c r="D44" s="212"/>
      <c r="E44" s="212"/>
      <c r="F44" s="213"/>
      <c r="M44" s="101"/>
      <c r="N44" s="101"/>
      <c r="O44" s="101"/>
      <c r="P44" s="101"/>
      <c r="Q44" s="101"/>
      <c r="R44" s="133"/>
      <c r="S44" s="105"/>
    </row>
    <row r="45" spans="1:19" ht="12.75">
      <c r="A45" s="14" t="s">
        <v>34</v>
      </c>
      <c r="B45" s="15">
        <v>2.39</v>
      </c>
      <c r="C45" s="15">
        <v>2.41</v>
      </c>
      <c r="D45" s="15">
        <v>2.05</v>
      </c>
      <c r="E45" s="15">
        <v>1.85</v>
      </c>
      <c r="F45" s="16">
        <v>1.47</v>
      </c>
      <c r="M45" s="101"/>
      <c r="N45" s="101"/>
      <c r="O45" s="101"/>
      <c r="P45" s="101"/>
      <c r="Q45" s="101"/>
      <c r="R45" s="133"/>
      <c r="S45" s="105"/>
    </row>
    <row r="46" spans="1:19" ht="12.75">
      <c r="A46" s="14" t="s">
        <v>35</v>
      </c>
      <c r="B46" s="15">
        <v>0</v>
      </c>
      <c r="C46" s="15">
        <v>0.02</v>
      </c>
      <c r="D46" s="15">
        <v>0</v>
      </c>
      <c r="E46" s="15">
        <v>0</v>
      </c>
      <c r="F46" s="16">
        <v>0</v>
      </c>
      <c r="M46" s="101"/>
      <c r="N46" s="101"/>
      <c r="O46" s="101"/>
      <c r="P46" s="101"/>
      <c r="Q46" s="101"/>
      <c r="R46" s="133"/>
      <c r="S46" s="105"/>
    </row>
    <row r="47" spans="1:19" ht="12.75">
      <c r="A47" s="14" t="s">
        <v>36</v>
      </c>
      <c r="B47" s="15">
        <v>2.39</v>
      </c>
      <c r="C47" s="15">
        <v>2.43</v>
      </c>
      <c r="D47" s="15">
        <v>2.05</v>
      </c>
      <c r="E47" s="15">
        <v>1.85</v>
      </c>
      <c r="F47" s="16">
        <v>1.47</v>
      </c>
      <c r="M47" s="101"/>
      <c r="N47" s="101"/>
      <c r="O47" s="101"/>
      <c r="P47" s="101"/>
      <c r="Q47" s="101"/>
      <c r="R47" s="133"/>
      <c r="S47" s="105"/>
    </row>
    <row r="48" spans="1:19" ht="12.75">
      <c r="A48" s="208" t="s">
        <v>76</v>
      </c>
      <c r="B48" s="209"/>
      <c r="C48" s="209"/>
      <c r="D48" s="209"/>
      <c r="E48" s="209"/>
      <c r="F48" s="210"/>
      <c r="M48" s="101"/>
      <c r="N48" s="101"/>
      <c r="O48" s="101"/>
      <c r="P48" s="101"/>
      <c r="Q48" s="101"/>
      <c r="R48" s="133"/>
      <c r="S48" s="105"/>
    </row>
    <row r="49" spans="1:19" ht="12.75">
      <c r="A49" s="208" t="s">
        <v>77</v>
      </c>
      <c r="B49" s="209"/>
      <c r="C49" s="209"/>
      <c r="D49" s="209"/>
      <c r="E49" s="209"/>
      <c r="F49" s="210"/>
      <c r="M49" s="101"/>
      <c r="N49" s="101"/>
      <c r="O49" s="101"/>
      <c r="P49" s="101"/>
      <c r="Q49" s="101"/>
      <c r="R49" s="133"/>
      <c r="S49" s="105"/>
    </row>
    <row r="50" spans="1:19" ht="13.5" thickBot="1">
      <c r="A50" s="232" t="s">
        <v>78</v>
      </c>
      <c r="B50" s="233"/>
      <c r="C50" s="233"/>
      <c r="D50" s="233"/>
      <c r="E50" s="233"/>
      <c r="F50" s="234"/>
      <c r="M50" s="101"/>
      <c r="N50" s="101"/>
      <c r="O50" s="101"/>
      <c r="P50" s="101"/>
      <c r="Q50" s="101"/>
      <c r="R50" s="133"/>
      <c r="S50" s="105"/>
    </row>
    <row r="51" spans="1:19" ht="12.75">
      <c r="A51" s="5"/>
      <c r="B51" s="5"/>
      <c r="C51" s="5"/>
      <c r="D51" s="5"/>
      <c r="E51" s="5"/>
      <c r="F51" s="5"/>
      <c r="M51" s="101"/>
      <c r="N51" s="101"/>
      <c r="O51" s="101"/>
      <c r="P51" s="101"/>
      <c r="Q51" s="101"/>
      <c r="R51" s="133"/>
      <c r="S51" s="105"/>
    </row>
    <row r="52" spans="1:19" ht="12.75">
      <c r="A52" s="5"/>
      <c r="B52" s="5"/>
      <c r="C52" s="5"/>
      <c r="D52" s="5"/>
      <c r="E52" s="5"/>
      <c r="F52" s="5"/>
      <c r="M52" s="101"/>
      <c r="N52" s="101"/>
      <c r="O52" s="101"/>
      <c r="P52" s="101"/>
      <c r="Q52" s="101"/>
      <c r="R52" s="133"/>
      <c r="S52" s="105"/>
    </row>
    <row r="53" spans="1:19" ht="12.75">
      <c r="A53" s="5"/>
      <c r="B53" s="5"/>
      <c r="C53" s="5"/>
      <c r="D53" s="5"/>
      <c r="E53" s="5"/>
      <c r="F53" s="5"/>
      <c r="M53" s="101"/>
      <c r="N53" s="101"/>
      <c r="O53" s="101"/>
      <c r="P53" s="101"/>
      <c r="Q53" s="101"/>
      <c r="R53" s="133"/>
      <c r="S53" s="105"/>
    </row>
    <row r="54" spans="1:19" ht="12.75">
      <c r="A54" s="28" t="s">
        <v>79</v>
      </c>
      <c r="B54" s="5"/>
      <c r="C54" s="5"/>
      <c r="D54" s="5"/>
      <c r="E54" s="5"/>
      <c r="F54" s="5"/>
      <c r="H54" s="164" t="s">
        <v>180</v>
      </c>
      <c r="I54" s="164"/>
      <c r="J54" s="164"/>
      <c r="K54" s="164"/>
      <c r="M54" s="165" t="s">
        <v>185</v>
      </c>
      <c r="N54" s="165"/>
      <c r="O54" s="101"/>
      <c r="P54" s="101"/>
      <c r="Q54" s="101"/>
      <c r="R54" s="133"/>
      <c r="S54" s="105"/>
    </row>
    <row r="55" spans="1:19" ht="13.5" thickBot="1">
      <c r="A55" s="90" t="s">
        <v>236</v>
      </c>
      <c r="B55" s="44">
        <v>2005</v>
      </c>
      <c r="C55" s="44">
        <v>2004</v>
      </c>
      <c r="D55" s="44">
        <v>2003</v>
      </c>
      <c r="E55" s="44">
        <v>2002</v>
      </c>
      <c r="F55" s="45">
        <v>2001</v>
      </c>
      <c r="H55" s="67" t="s">
        <v>176</v>
      </c>
      <c r="I55" s="67" t="s">
        <v>177</v>
      </c>
      <c r="J55" s="67" t="s">
        <v>178</v>
      </c>
      <c r="K55" s="67" t="s">
        <v>179</v>
      </c>
      <c r="M55" s="134" t="s">
        <v>176</v>
      </c>
      <c r="N55" s="134" t="s">
        <v>177</v>
      </c>
      <c r="O55" s="101"/>
      <c r="P55" s="101"/>
      <c r="Q55" s="101"/>
      <c r="R55" s="133"/>
      <c r="S55" s="105"/>
    </row>
    <row r="56" spans="1:19" ht="12.75">
      <c r="A56" s="220" t="s">
        <v>37</v>
      </c>
      <c r="B56" s="221"/>
      <c r="C56" s="221"/>
      <c r="D56" s="221"/>
      <c r="E56" s="221"/>
      <c r="F56" s="222"/>
      <c r="M56" s="101"/>
      <c r="N56" s="101"/>
      <c r="O56" s="101"/>
      <c r="P56" s="101"/>
      <c r="Q56" s="101"/>
      <c r="R56" s="133"/>
      <c r="S56" s="105"/>
    </row>
    <row r="57" spans="1:19" ht="12.75">
      <c r="A57" s="223" t="s">
        <v>38</v>
      </c>
      <c r="B57" s="224"/>
      <c r="C57" s="224"/>
      <c r="D57" s="224"/>
      <c r="E57" s="224"/>
      <c r="F57" s="225"/>
      <c r="M57" s="101"/>
      <c r="N57" s="101"/>
      <c r="O57" s="101"/>
      <c r="P57" s="101"/>
      <c r="Q57" s="101"/>
      <c r="R57" s="133"/>
      <c r="S57" s="105"/>
    </row>
    <row r="58" spans="1:19" ht="12.75">
      <c r="A58" s="22" t="s">
        <v>39</v>
      </c>
      <c r="B58" s="23">
        <v>1716</v>
      </c>
      <c r="C58" s="23">
        <v>1280</v>
      </c>
      <c r="D58" s="23">
        <v>820</v>
      </c>
      <c r="E58" s="23">
        <v>1638</v>
      </c>
      <c r="F58" s="24">
        <v>683</v>
      </c>
      <c r="H58" s="68">
        <f>(B58+C58)/2</f>
        <v>1498</v>
      </c>
      <c r="I58" s="68">
        <f>(C58+D58)/2</f>
        <v>1050</v>
      </c>
      <c r="J58" s="68">
        <f>(D58+E58)/2</f>
        <v>1229</v>
      </c>
      <c r="K58" s="68">
        <f>(E58+F58)/2</f>
        <v>1160.5</v>
      </c>
      <c r="M58" s="101"/>
      <c r="N58" s="101"/>
      <c r="O58" s="101"/>
      <c r="P58" s="101"/>
      <c r="Q58" s="101"/>
      <c r="R58" s="133"/>
      <c r="S58" s="105"/>
    </row>
    <row r="59" spans="1:19" ht="12.75">
      <c r="A59" s="22" t="s">
        <v>40</v>
      </c>
      <c r="B59" s="23">
        <v>3261</v>
      </c>
      <c r="C59" s="23">
        <v>2999</v>
      </c>
      <c r="D59" s="23">
        <v>2830</v>
      </c>
      <c r="E59" s="23">
        <v>2531</v>
      </c>
      <c r="F59" s="24">
        <v>2142</v>
      </c>
      <c r="H59" s="68">
        <f aca="true" t="shared" si="1" ref="H59:K100">(B59+C59)/2</f>
        <v>3130</v>
      </c>
      <c r="I59" s="68">
        <f t="shared" si="1"/>
        <v>2914.5</v>
      </c>
      <c r="J59" s="68">
        <f t="shared" si="1"/>
        <v>2680.5</v>
      </c>
      <c r="K59" s="68">
        <f t="shared" si="1"/>
        <v>2336.5</v>
      </c>
      <c r="M59" s="113">
        <f>B9/H59</f>
        <v>10.403194888178914</v>
      </c>
      <c r="N59" s="113">
        <f>C9/I59</f>
        <v>10.039800995024876</v>
      </c>
      <c r="O59" s="101" t="s">
        <v>186</v>
      </c>
      <c r="P59" s="101"/>
      <c r="Q59" s="101"/>
      <c r="R59" s="105"/>
      <c r="S59" s="105"/>
    </row>
    <row r="60" spans="1:19" ht="12.75">
      <c r="A60" s="22" t="s">
        <v>41</v>
      </c>
      <c r="B60" s="23">
        <v>1693</v>
      </c>
      <c r="C60" s="23">
        <v>1541</v>
      </c>
      <c r="D60" s="23">
        <v>1412</v>
      </c>
      <c r="E60" s="23">
        <v>1342</v>
      </c>
      <c r="F60" s="24">
        <v>1310</v>
      </c>
      <c r="H60" s="68">
        <f t="shared" si="1"/>
        <v>1617</v>
      </c>
      <c r="I60" s="68">
        <f t="shared" si="1"/>
        <v>1476.5</v>
      </c>
      <c r="J60" s="68">
        <f t="shared" si="1"/>
        <v>1377</v>
      </c>
      <c r="K60" s="68">
        <f t="shared" si="1"/>
        <v>1326</v>
      </c>
      <c r="M60" s="113">
        <f>B10/H60</f>
        <v>8.050711193568336</v>
      </c>
      <c r="N60" s="113">
        <f>C10/I60</f>
        <v>8.323061293599729</v>
      </c>
      <c r="O60" s="101" t="s">
        <v>187</v>
      </c>
      <c r="P60" s="101"/>
      <c r="Q60" s="101"/>
      <c r="R60" s="133"/>
      <c r="S60" s="105"/>
    </row>
    <row r="61" spans="1:19" ht="12.75">
      <c r="A61" s="22" t="s">
        <v>42</v>
      </c>
      <c r="B61" s="23">
        <v>3784</v>
      </c>
      <c r="C61" s="23">
        <v>2819</v>
      </c>
      <c r="D61" s="23">
        <v>1868</v>
      </c>
      <c r="E61" s="23">
        <v>902</v>
      </c>
      <c r="F61" s="24">
        <v>1718</v>
      </c>
      <c r="H61" s="68">
        <f t="shared" si="1"/>
        <v>3301.5</v>
      </c>
      <c r="I61" s="68">
        <f t="shared" si="1"/>
        <v>2343.5</v>
      </c>
      <c r="J61" s="68">
        <f t="shared" si="1"/>
        <v>1385</v>
      </c>
      <c r="K61" s="68">
        <f t="shared" si="1"/>
        <v>1310</v>
      </c>
      <c r="M61" s="113">
        <f>365/M59</f>
        <v>35.0853755911799</v>
      </c>
      <c r="N61" s="113">
        <f>365/N59</f>
        <v>36.35530227948463</v>
      </c>
      <c r="O61" s="101" t="s">
        <v>192</v>
      </c>
      <c r="P61" s="101"/>
      <c r="Q61" s="101"/>
      <c r="R61" s="101" t="s">
        <v>196</v>
      </c>
      <c r="S61" s="105"/>
    </row>
    <row r="62" spans="1:19" ht="12.75">
      <c r="A62" s="158"/>
      <c r="B62" s="191"/>
      <c r="C62" s="191"/>
      <c r="D62" s="191"/>
      <c r="E62" s="191"/>
      <c r="F62" s="192"/>
      <c r="H62" s="68"/>
      <c r="I62" s="68"/>
      <c r="J62" s="68"/>
      <c r="K62" s="68"/>
      <c r="M62" s="113">
        <f>365/M60</f>
        <v>45.33760946381933</v>
      </c>
      <c r="N62" s="113">
        <f>365/N60</f>
        <v>43.85405647326878</v>
      </c>
      <c r="O62" s="101" t="s">
        <v>193</v>
      </c>
      <c r="P62" s="101"/>
      <c r="Q62" s="101"/>
      <c r="R62" s="101" t="s">
        <v>196</v>
      </c>
      <c r="S62" s="105"/>
    </row>
    <row r="63" spans="1:19" ht="12.75">
      <c r="A63" s="22" t="s">
        <v>43</v>
      </c>
      <c r="B63" s="23">
        <v>10454</v>
      </c>
      <c r="C63" s="23">
        <v>8639</v>
      </c>
      <c r="D63" s="23">
        <v>6930</v>
      </c>
      <c r="E63" s="23">
        <v>6413</v>
      </c>
      <c r="F63" s="24">
        <v>5853</v>
      </c>
      <c r="H63" s="68">
        <f t="shared" si="1"/>
        <v>9546.5</v>
      </c>
      <c r="I63" s="68">
        <f t="shared" si="1"/>
        <v>7784.5</v>
      </c>
      <c r="J63" s="68">
        <f t="shared" si="1"/>
        <v>6671.5</v>
      </c>
      <c r="K63" s="68">
        <f t="shared" si="1"/>
        <v>6133</v>
      </c>
      <c r="M63" s="113">
        <f>H63/H82</f>
        <v>1.1816437677930436</v>
      </c>
      <c r="N63" s="113">
        <f>I63/I82</f>
        <v>1.1824257613731297</v>
      </c>
      <c r="O63" s="101" t="s">
        <v>188</v>
      </c>
      <c r="P63" s="101"/>
      <c r="Q63" s="101"/>
      <c r="R63" s="101" t="s">
        <v>196</v>
      </c>
      <c r="S63" s="105"/>
    </row>
    <row r="64" spans="1:19" ht="12.75">
      <c r="A64" s="184"/>
      <c r="B64" s="185"/>
      <c r="C64" s="185"/>
      <c r="D64" s="185"/>
      <c r="E64" s="185"/>
      <c r="F64" s="186"/>
      <c r="H64" s="68"/>
      <c r="I64" s="68"/>
      <c r="J64" s="68"/>
      <c r="K64" s="68"/>
      <c r="M64" s="113">
        <f>(H63-H60)/H82</f>
        <v>0.9814952345587326</v>
      </c>
      <c r="N64" s="113">
        <f>(I63-I60)/I82</f>
        <v>0.9581529581529582</v>
      </c>
      <c r="O64" s="101" t="s">
        <v>242</v>
      </c>
      <c r="P64" s="101"/>
      <c r="Q64" s="101"/>
      <c r="R64" s="101" t="s">
        <v>196</v>
      </c>
      <c r="S64" s="105"/>
    </row>
    <row r="65" spans="1:19" ht="12.75">
      <c r="A65" s="161" t="s">
        <v>44</v>
      </c>
      <c r="B65" s="162"/>
      <c r="C65" s="162"/>
      <c r="D65" s="162"/>
      <c r="E65" s="162"/>
      <c r="F65" s="157"/>
      <c r="H65" s="68"/>
      <c r="I65" s="68"/>
      <c r="J65" s="68"/>
      <c r="K65" s="68"/>
      <c r="M65" s="113"/>
      <c r="N65" s="113"/>
      <c r="O65" s="101"/>
      <c r="P65" s="101"/>
      <c r="Q65" s="101"/>
      <c r="R65" s="133"/>
      <c r="S65" s="105"/>
    </row>
    <row r="66" spans="1:19" ht="12.75">
      <c r="A66" s="22" t="s">
        <v>45</v>
      </c>
      <c r="B66" s="23">
        <v>17145</v>
      </c>
      <c r="C66" s="23">
        <v>15930</v>
      </c>
      <c r="D66" s="23">
        <v>14755</v>
      </c>
      <c r="E66" s="23">
        <v>13395</v>
      </c>
      <c r="F66" s="24">
        <v>12180</v>
      </c>
      <c r="H66" s="68">
        <f t="shared" si="1"/>
        <v>16537.5</v>
      </c>
      <c r="I66" s="68">
        <f t="shared" si="1"/>
        <v>15342.5</v>
      </c>
      <c r="J66" s="68">
        <f t="shared" si="1"/>
        <v>14075</v>
      </c>
      <c r="K66" s="68">
        <f t="shared" si="1"/>
        <v>12787.5</v>
      </c>
      <c r="M66" s="113"/>
      <c r="N66" s="113"/>
      <c r="O66" s="101"/>
      <c r="P66" s="101"/>
      <c r="Q66" s="101"/>
      <c r="R66" s="133"/>
      <c r="S66" s="105"/>
    </row>
    <row r="67" spans="1:19" ht="12.75">
      <c r="A67" s="22" t="s">
        <v>46</v>
      </c>
      <c r="B67" s="23">
        <v>8464</v>
      </c>
      <c r="C67" s="23">
        <v>7781</v>
      </c>
      <c r="D67" s="23">
        <v>6927</v>
      </c>
      <c r="E67" s="23">
        <v>6005</v>
      </c>
      <c r="F67" s="24">
        <v>5304</v>
      </c>
      <c r="H67" s="68">
        <f t="shared" si="1"/>
        <v>8122.5</v>
      </c>
      <c r="I67" s="68">
        <f t="shared" si="1"/>
        <v>7354</v>
      </c>
      <c r="J67" s="68">
        <f t="shared" si="1"/>
        <v>6466</v>
      </c>
      <c r="K67" s="68">
        <f t="shared" si="1"/>
        <v>5654.5</v>
      </c>
      <c r="M67" s="113"/>
      <c r="N67" s="113"/>
      <c r="O67" s="101"/>
      <c r="P67" s="101"/>
      <c r="Q67" s="101"/>
      <c r="R67" s="133"/>
      <c r="S67" s="105"/>
    </row>
    <row r="68" spans="1:19" ht="12.75">
      <c r="A68" s="22" t="s">
        <v>47</v>
      </c>
      <c r="B68" s="23">
        <v>8681</v>
      </c>
      <c r="C68" s="23">
        <v>8149</v>
      </c>
      <c r="D68" s="23">
        <v>7828</v>
      </c>
      <c r="E68" s="23">
        <v>7390</v>
      </c>
      <c r="F68" s="24">
        <v>6876</v>
      </c>
      <c r="H68" s="68">
        <f t="shared" si="1"/>
        <v>8415</v>
      </c>
      <c r="I68" s="68">
        <f t="shared" si="1"/>
        <v>7988.5</v>
      </c>
      <c r="J68" s="68">
        <f t="shared" si="1"/>
        <v>7609</v>
      </c>
      <c r="K68" s="68">
        <f t="shared" si="1"/>
        <v>7133</v>
      </c>
      <c r="M68" s="113"/>
      <c r="N68" s="113"/>
      <c r="O68" s="101"/>
      <c r="P68" s="101"/>
      <c r="Q68" s="101"/>
      <c r="R68" s="133"/>
      <c r="S68" s="105"/>
    </row>
    <row r="69" spans="1:19" ht="12.75">
      <c r="A69" s="22" t="s">
        <v>48</v>
      </c>
      <c r="B69" s="23">
        <v>5704</v>
      </c>
      <c r="C69" s="23">
        <v>5440</v>
      </c>
      <c r="D69" s="23">
        <v>5383</v>
      </c>
      <c r="E69" s="23">
        <v>5219</v>
      </c>
      <c r="F69" s="24">
        <v>4841</v>
      </c>
      <c r="H69" s="68">
        <f t="shared" si="1"/>
        <v>5572</v>
      </c>
      <c r="I69" s="68">
        <f t="shared" si="1"/>
        <v>5411.5</v>
      </c>
      <c r="J69" s="68">
        <f t="shared" si="1"/>
        <v>5301</v>
      </c>
      <c r="K69" s="68">
        <f t="shared" si="1"/>
        <v>5030</v>
      </c>
      <c r="M69" s="113"/>
      <c r="N69" s="113"/>
      <c r="O69" s="101"/>
      <c r="P69" s="101"/>
      <c r="Q69" s="101"/>
      <c r="R69" s="133"/>
      <c r="S69" s="105"/>
    </row>
    <row r="70" spans="1:19" ht="12.75">
      <c r="A70" s="22" t="s">
        <v>49</v>
      </c>
      <c r="B70" s="23">
        <v>6888</v>
      </c>
      <c r="C70" s="23">
        <v>5759</v>
      </c>
      <c r="D70" s="23">
        <v>5186</v>
      </c>
      <c r="E70" s="23">
        <v>4452</v>
      </c>
      <c r="F70" s="24">
        <v>4125</v>
      </c>
      <c r="H70" s="68">
        <f t="shared" si="1"/>
        <v>6323.5</v>
      </c>
      <c r="I70" s="68">
        <f t="shared" si="1"/>
        <v>5472.5</v>
      </c>
      <c r="J70" s="68">
        <f t="shared" si="1"/>
        <v>4819</v>
      </c>
      <c r="K70" s="68">
        <f t="shared" si="1"/>
        <v>4288.5</v>
      </c>
      <c r="M70" s="113"/>
      <c r="N70" s="113"/>
      <c r="O70" s="101"/>
      <c r="P70" s="101"/>
      <c r="Q70" s="101"/>
      <c r="R70" s="133"/>
      <c r="S70" s="105"/>
    </row>
    <row r="71" spans="1:19" ht="12.75">
      <c r="A71" s="158"/>
      <c r="B71" s="191"/>
      <c r="C71" s="191"/>
      <c r="D71" s="191"/>
      <c r="E71" s="191"/>
      <c r="F71" s="192"/>
      <c r="H71" s="68"/>
      <c r="I71" s="68"/>
      <c r="J71" s="68"/>
      <c r="K71" s="68"/>
      <c r="M71" s="113"/>
      <c r="N71" s="113"/>
      <c r="O71" s="101"/>
      <c r="P71" s="101"/>
      <c r="Q71" s="101"/>
      <c r="R71" s="133"/>
      <c r="S71" s="105"/>
    </row>
    <row r="72" spans="1:19" ht="12.75">
      <c r="A72" s="22" t="s">
        <v>50</v>
      </c>
      <c r="B72" s="23">
        <v>21273</v>
      </c>
      <c r="C72" s="23">
        <v>19348</v>
      </c>
      <c r="D72" s="23">
        <v>18397</v>
      </c>
      <c r="E72" s="23">
        <v>17061</v>
      </c>
      <c r="F72" s="24">
        <v>15842</v>
      </c>
      <c r="H72" s="68">
        <f t="shared" si="1"/>
        <v>20310.5</v>
      </c>
      <c r="I72" s="68">
        <f t="shared" si="1"/>
        <v>18872.5</v>
      </c>
      <c r="J72" s="68">
        <f t="shared" si="1"/>
        <v>17729</v>
      </c>
      <c r="K72" s="68">
        <f t="shared" si="1"/>
        <v>16451.5</v>
      </c>
      <c r="M72" s="113"/>
      <c r="N72" s="113"/>
      <c r="O72" s="101"/>
      <c r="P72" s="101"/>
      <c r="Q72" s="101"/>
      <c r="R72" s="133"/>
      <c r="S72" s="105"/>
    </row>
    <row r="73" spans="1:19" ht="13.5" thickBot="1">
      <c r="A73" s="196"/>
      <c r="B73" s="197"/>
      <c r="C73" s="197"/>
      <c r="D73" s="197"/>
      <c r="E73" s="197"/>
      <c r="F73" s="198"/>
      <c r="H73" s="68"/>
      <c r="I73" s="68"/>
      <c r="J73" s="68"/>
      <c r="K73" s="68"/>
      <c r="M73" s="113"/>
      <c r="N73" s="113"/>
      <c r="O73" s="101"/>
      <c r="P73" s="101"/>
      <c r="Q73" s="101"/>
      <c r="R73" s="133"/>
      <c r="S73" s="105"/>
    </row>
    <row r="74" spans="1:19" ht="12.75">
      <c r="A74" s="25" t="s">
        <v>51</v>
      </c>
      <c r="B74" s="26">
        <v>31727</v>
      </c>
      <c r="C74" s="26">
        <v>27987</v>
      </c>
      <c r="D74" s="26">
        <v>25327</v>
      </c>
      <c r="E74" s="26">
        <v>23474</v>
      </c>
      <c r="F74" s="27">
        <v>21695</v>
      </c>
      <c r="H74" s="68">
        <f t="shared" si="1"/>
        <v>29857</v>
      </c>
      <c r="I74" s="68">
        <f t="shared" si="1"/>
        <v>26657</v>
      </c>
      <c r="J74" s="68">
        <f t="shared" si="1"/>
        <v>24400.5</v>
      </c>
      <c r="K74" s="68">
        <f t="shared" si="1"/>
        <v>22584.5</v>
      </c>
      <c r="M74" s="113">
        <f>B9/H74</f>
        <v>1.0905985196101418</v>
      </c>
      <c r="N74" s="113">
        <f>C9/I74</f>
        <v>1.0976854109614735</v>
      </c>
      <c r="O74" s="101" t="s">
        <v>191</v>
      </c>
      <c r="P74" s="101"/>
      <c r="Q74" s="101"/>
      <c r="R74" s="101" t="s">
        <v>196</v>
      </c>
      <c r="S74" s="105"/>
    </row>
    <row r="75" spans="1:19" ht="12.75">
      <c r="A75" s="184"/>
      <c r="B75" s="185"/>
      <c r="C75" s="185"/>
      <c r="D75" s="185"/>
      <c r="E75" s="185"/>
      <c r="F75" s="186"/>
      <c r="H75" s="68"/>
      <c r="I75" s="68"/>
      <c r="J75" s="68"/>
      <c r="K75" s="68"/>
      <c r="M75" s="113"/>
      <c r="N75" s="113"/>
      <c r="O75" s="101"/>
      <c r="P75" s="101"/>
      <c r="Q75" s="101"/>
      <c r="R75" s="133"/>
      <c r="S75" s="105"/>
    </row>
    <row r="76" spans="1:19" ht="12.75">
      <c r="A76" s="190" t="s">
        <v>52</v>
      </c>
      <c r="B76" s="159"/>
      <c r="C76" s="159"/>
      <c r="D76" s="159"/>
      <c r="E76" s="159"/>
      <c r="F76" s="160"/>
      <c r="H76" s="68"/>
      <c r="I76" s="68"/>
      <c r="J76" s="68"/>
      <c r="K76" s="68"/>
      <c r="M76" s="113"/>
      <c r="N76" s="113"/>
      <c r="O76" s="101"/>
      <c r="P76" s="101"/>
      <c r="Q76" s="101"/>
      <c r="R76" s="133"/>
      <c r="S76" s="105"/>
    </row>
    <row r="77" spans="1:19" ht="12.75">
      <c r="A77" s="161" t="s">
        <v>53</v>
      </c>
      <c r="B77" s="162"/>
      <c r="C77" s="162"/>
      <c r="D77" s="162"/>
      <c r="E77" s="162"/>
      <c r="F77" s="157"/>
      <c r="H77" s="68"/>
      <c r="I77" s="68"/>
      <c r="J77" s="68"/>
      <c r="K77" s="68"/>
      <c r="M77" s="113"/>
      <c r="N77" s="113"/>
      <c r="O77" s="101"/>
      <c r="P77" s="101"/>
      <c r="Q77" s="101"/>
      <c r="R77" s="133"/>
      <c r="S77" s="105"/>
    </row>
    <row r="78" spans="1:19" ht="12.75">
      <c r="A78" s="22" t="s">
        <v>54</v>
      </c>
      <c r="B78" s="23">
        <v>5971</v>
      </c>
      <c r="C78" s="23">
        <v>5599</v>
      </c>
      <c r="D78" s="23">
        <v>5213</v>
      </c>
      <c r="E78" s="23">
        <v>4998</v>
      </c>
      <c r="F78" s="24">
        <v>4461</v>
      </c>
      <c r="H78" s="68">
        <f t="shared" si="1"/>
        <v>5785</v>
      </c>
      <c r="I78" s="68">
        <f t="shared" si="1"/>
        <v>5406</v>
      </c>
      <c r="J78" s="68">
        <f t="shared" si="1"/>
        <v>5105.5</v>
      </c>
      <c r="K78" s="68">
        <f t="shared" si="1"/>
        <v>4729.5</v>
      </c>
      <c r="M78" s="113">
        <f>B10/H78</f>
        <v>2.250302506482282</v>
      </c>
      <c r="N78" s="113">
        <f>C10/I78</f>
        <v>2.273214946355901</v>
      </c>
      <c r="O78" s="101" t="s">
        <v>189</v>
      </c>
      <c r="P78" s="101"/>
      <c r="Q78" s="101"/>
      <c r="R78" s="101" t="s">
        <v>196</v>
      </c>
      <c r="S78" s="105"/>
    </row>
    <row r="79" spans="1:19" ht="12.75">
      <c r="A79" s="22" t="s">
        <v>55</v>
      </c>
      <c r="B79" s="23">
        <v>2889</v>
      </c>
      <c r="C79" s="23">
        <v>1054</v>
      </c>
      <c r="D79" s="23">
        <v>591</v>
      </c>
      <c r="E79" s="23">
        <v>562</v>
      </c>
      <c r="F79" s="24">
        <v>354</v>
      </c>
      <c r="H79" s="68">
        <f t="shared" si="1"/>
        <v>1971.5</v>
      </c>
      <c r="I79" s="68">
        <f t="shared" si="1"/>
        <v>822.5</v>
      </c>
      <c r="J79" s="68">
        <f t="shared" si="1"/>
        <v>576.5</v>
      </c>
      <c r="K79" s="68">
        <f t="shared" si="1"/>
        <v>458</v>
      </c>
      <c r="M79" s="113">
        <f>365/M78</f>
        <v>162.2004148102627</v>
      </c>
      <c r="N79" s="113">
        <f>365/N78</f>
        <v>160.56554642363088</v>
      </c>
      <c r="O79" s="101" t="s">
        <v>190</v>
      </c>
      <c r="P79" s="101"/>
      <c r="Q79" s="101"/>
      <c r="R79" s="101" t="s">
        <v>196</v>
      </c>
      <c r="S79" s="105"/>
    </row>
    <row r="80" spans="1:19" ht="12.75">
      <c r="A80" s="22" t="s">
        <v>56</v>
      </c>
      <c r="B80" s="23">
        <v>546</v>
      </c>
      <c r="C80" s="23">
        <v>99</v>
      </c>
      <c r="D80" s="23">
        <v>611</v>
      </c>
      <c r="E80" s="23">
        <v>492</v>
      </c>
      <c r="F80" s="24">
        <v>183</v>
      </c>
      <c r="H80" s="68">
        <f t="shared" si="1"/>
        <v>322.5</v>
      </c>
      <c r="I80" s="68">
        <f t="shared" si="1"/>
        <v>355</v>
      </c>
      <c r="J80" s="68">
        <f t="shared" si="1"/>
        <v>551.5</v>
      </c>
      <c r="K80" s="68">
        <f t="shared" si="1"/>
        <v>337.5</v>
      </c>
      <c r="M80" s="113"/>
      <c r="N80" s="113"/>
      <c r="O80" s="101"/>
      <c r="P80" s="101"/>
      <c r="Q80" s="101"/>
      <c r="R80" s="133"/>
      <c r="S80" s="105"/>
    </row>
    <row r="81" spans="1:19" ht="12.75">
      <c r="A81" s="158"/>
      <c r="B81" s="191"/>
      <c r="C81" s="191"/>
      <c r="D81" s="191"/>
      <c r="E81" s="191"/>
      <c r="F81" s="192"/>
      <c r="H81" s="68"/>
      <c r="I81" s="68"/>
      <c r="J81" s="68"/>
      <c r="K81" s="68"/>
      <c r="M81" s="113"/>
      <c r="N81" s="113"/>
      <c r="O81" s="101"/>
      <c r="P81" s="101"/>
      <c r="Q81" s="101"/>
      <c r="R81" s="133"/>
      <c r="S81" s="105"/>
    </row>
    <row r="82" spans="1:19" ht="12.75">
      <c r="A82" s="22" t="s">
        <v>57</v>
      </c>
      <c r="B82" s="23">
        <v>9406</v>
      </c>
      <c r="C82" s="23">
        <v>6752</v>
      </c>
      <c r="D82" s="23">
        <v>6415</v>
      </c>
      <c r="E82" s="23">
        <v>6052</v>
      </c>
      <c r="F82" s="24">
        <v>4998</v>
      </c>
      <c r="H82" s="68">
        <f t="shared" si="1"/>
        <v>8079</v>
      </c>
      <c r="I82" s="68">
        <f t="shared" si="1"/>
        <v>6583.5</v>
      </c>
      <c r="J82" s="68">
        <f t="shared" si="1"/>
        <v>6233.5</v>
      </c>
      <c r="K82" s="68">
        <f t="shared" si="1"/>
        <v>5525</v>
      </c>
      <c r="M82" s="113"/>
      <c r="N82" s="113"/>
      <c r="O82" s="101"/>
      <c r="P82" s="101"/>
      <c r="Q82" s="101"/>
      <c r="R82" s="133"/>
      <c r="S82" s="105"/>
    </row>
    <row r="83" spans="1:19" ht="12.75">
      <c r="A83" s="184"/>
      <c r="B83" s="185"/>
      <c r="C83" s="185"/>
      <c r="D83" s="185"/>
      <c r="E83" s="185"/>
      <c r="F83" s="186"/>
      <c r="H83" s="68"/>
      <c r="I83" s="68"/>
      <c r="J83" s="68"/>
      <c r="K83" s="68"/>
      <c r="M83" s="113"/>
      <c r="N83" s="113"/>
      <c r="O83" s="101"/>
      <c r="P83" s="101"/>
      <c r="Q83" s="101"/>
      <c r="R83" s="133"/>
      <c r="S83" s="105"/>
    </row>
    <row r="84" spans="1:19" ht="12.75">
      <c r="A84" s="161" t="s">
        <v>58</v>
      </c>
      <c r="B84" s="162"/>
      <c r="C84" s="162"/>
      <c r="D84" s="162"/>
      <c r="E84" s="162"/>
      <c r="F84" s="157"/>
      <c r="H84" s="68"/>
      <c r="I84" s="68"/>
      <c r="J84" s="68"/>
      <c r="K84" s="68"/>
      <c r="M84" s="113"/>
      <c r="N84" s="113"/>
      <c r="O84" s="101"/>
      <c r="P84" s="101"/>
      <c r="Q84" s="101"/>
      <c r="R84" s="133"/>
      <c r="S84" s="105"/>
    </row>
    <row r="85" spans="1:19" ht="12.75">
      <c r="A85" s="22" t="s">
        <v>59</v>
      </c>
      <c r="B85" s="23">
        <v>2313</v>
      </c>
      <c r="C85" s="23">
        <v>2397</v>
      </c>
      <c r="D85" s="23">
        <v>1702</v>
      </c>
      <c r="E85" s="23">
        <v>2187</v>
      </c>
      <c r="F85" s="24">
        <v>2651</v>
      </c>
      <c r="H85" s="68">
        <f t="shared" si="1"/>
        <v>2355</v>
      </c>
      <c r="I85" s="68">
        <f t="shared" si="1"/>
        <v>2049.5</v>
      </c>
      <c r="J85" s="68">
        <f t="shared" si="1"/>
        <v>1944.5</v>
      </c>
      <c r="K85" s="68">
        <f t="shared" si="1"/>
        <v>2419</v>
      </c>
      <c r="M85" s="107">
        <f>H85/(H85+H98)</f>
        <v>0.14446966443776454</v>
      </c>
      <c r="N85" s="107">
        <f>I85/(I85+I98)</f>
        <v>0.13863428822673926</v>
      </c>
      <c r="O85" s="101" t="s">
        <v>197</v>
      </c>
      <c r="P85" s="101"/>
      <c r="Q85" s="101"/>
      <c r="R85" s="101" t="s">
        <v>302</v>
      </c>
      <c r="S85" s="105"/>
    </row>
    <row r="86" spans="1:19" ht="12.75">
      <c r="A86" s="22" t="s">
        <v>60</v>
      </c>
      <c r="B86" s="23">
        <v>1434</v>
      </c>
      <c r="C86" s="23">
        <v>1216</v>
      </c>
      <c r="D86" s="23">
        <v>1261</v>
      </c>
      <c r="E86" s="23">
        <v>1718</v>
      </c>
      <c r="F86" s="24">
        <v>1496</v>
      </c>
      <c r="H86" s="68">
        <f t="shared" si="1"/>
        <v>1325</v>
      </c>
      <c r="I86" s="68">
        <f t="shared" si="1"/>
        <v>1238.5</v>
      </c>
      <c r="J86" s="68">
        <f t="shared" si="1"/>
        <v>1489.5</v>
      </c>
      <c r="K86" s="68">
        <f t="shared" si="1"/>
        <v>1607</v>
      </c>
      <c r="M86" s="113"/>
      <c r="N86" s="113"/>
      <c r="O86" s="101"/>
      <c r="P86" s="101"/>
      <c r="Q86" s="101"/>
      <c r="R86" s="133"/>
      <c r="S86" s="105"/>
    </row>
    <row r="87" spans="1:19" ht="12.75">
      <c r="A87" s="22" t="s">
        <v>61</v>
      </c>
      <c r="B87" s="23">
        <v>4323</v>
      </c>
      <c r="C87" s="23">
        <v>4099</v>
      </c>
      <c r="D87" s="23">
        <v>4075</v>
      </c>
      <c r="E87" s="23">
        <v>4226</v>
      </c>
      <c r="F87" s="24">
        <v>3876</v>
      </c>
      <c r="H87" s="68">
        <f t="shared" si="1"/>
        <v>4211</v>
      </c>
      <c r="I87" s="68">
        <f t="shared" si="1"/>
        <v>4087</v>
      </c>
      <c r="J87" s="68">
        <f t="shared" si="1"/>
        <v>4150.5</v>
      </c>
      <c r="K87" s="68">
        <f t="shared" si="1"/>
        <v>4051</v>
      </c>
      <c r="M87" s="113"/>
      <c r="N87" s="113"/>
      <c r="O87" s="101"/>
      <c r="P87" s="101"/>
      <c r="Q87" s="101"/>
      <c r="R87" s="133"/>
      <c r="S87" s="105"/>
    </row>
    <row r="88" spans="1:19" ht="12.75">
      <c r="A88" s="22" t="s">
        <v>16</v>
      </c>
      <c r="B88" s="50">
        <v>-69</v>
      </c>
      <c r="C88" s="50">
        <v>-49</v>
      </c>
      <c r="D88" s="50">
        <v>-22</v>
      </c>
      <c r="E88" s="50">
        <v>-7</v>
      </c>
      <c r="F88" s="24">
        <v>26</v>
      </c>
      <c r="H88" s="68"/>
      <c r="I88" s="68"/>
      <c r="J88" s="68"/>
      <c r="K88" s="68"/>
      <c r="M88" s="105"/>
      <c r="N88" s="105"/>
      <c r="O88" s="105"/>
      <c r="P88" s="105"/>
      <c r="Q88" s="101"/>
      <c r="R88" s="133"/>
      <c r="S88" s="105"/>
    </row>
    <row r="89" spans="1:19" ht="12.75">
      <c r="A89" s="158"/>
      <c r="B89" s="191"/>
      <c r="C89" s="191"/>
      <c r="D89" s="191"/>
      <c r="E89" s="191"/>
      <c r="F89" s="192"/>
      <c r="H89" s="68"/>
      <c r="I89" s="68"/>
      <c r="J89" s="68"/>
      <c r="K89" s="68"/>
      <c r="M89" s="105"/>
      <c r="N89" s="105"/>
      <c r="O89" s="105"/>
      <c r="P89" s="105"/>
      <c r="Q89" s="101"/>
      <c r="R89" s="133"/>
      <c r="S89" s="105"/>
    </row>
    <row r="90" spans="1:19" ht="12.75">
      <c r="A90" s="22" t="s">
        <v>62</v>
      </c>
      <c r="B90" s="23">
        <v>8001</v>
      </c>
      <c r="C90" s="23">
        <v>7663</v>
      </c>
      <c r="D90" s="23">
        <v>7016</v>
      </c>
      <c r="E90" s="23">
        <v>8124</v>
      </c>
      <c r="F90" s="24">
        <v>8049</v>
      </c>
      <c r="H90" s="68">
        <f t="shared" si="1"/>
        <v>7832</v>
      </c>
      <c r="I90" s="68">
        <f t="shared" si="1"/>
        <v>7339.5</v>
      </c>
      <c r="J90" s="68">
        <f t="shared" si="1"/>
        <v>7570</v>
      </c>
      <c r="K90" s="68">
        <f t="shared" si="1"/>
        <v>8086.5</v>
      </c>
      <c r="L90" s="85"/>
      <c r="M90" s="105"/>
      <c r="N90" s="105"/>
      <c r="O90" s="105"/>
      <c r="P90" s="105"/>
      <c r="Q90" s="101"/>
      <c r="R90" s="133"/>
      <c r="S90" s="105"/>
    </row>
    <row r="91" spans="1:19" ht="13.5" thickBot="1">
      <c r="A91" s="196"/>
      <c r="B91" s="197"/>
      <c r="C91" s="197"/>
      <c r="D91" s="197"/>
      <c r="E91" s="197"/>
      <c r="F91" s="198"/>
      <c r="H91" s="68"/>
      <c r="I91" s="68"/>
      <c r="J91" s="68"/>
      <c r="K91" s="68"/>
      <c r="L91" s="85"/>
      <c r="M91" s="105"/>
      <c r="N91" s="105"/>
      <c r="O91" s="105"/>
      <c r="P91" s="105"/>
      <c r="Q91" s="101"/>
      <c r="R91" s="133"/>
      <c r="S91" s="105"/>
    </row>
    <row r="92" spans="1:19" ht="12.75">
      <c r="A92" s="25" t="s">
        <v>63</v>
      </c>
      <c r="B92" s="26">
        <v>17407</v>
      </c>
      <c r="C92" s="26">
        <v>14415</v>
      </c>
      <c r="D92" s="26">
        <v>13431</v>
      </c>
      <c r="E92" s="26">
        <v>14176</v>
      </c>
      <c r="F92" s="27">
        <v>13047</v>
      </c>
      <c r="H92" s="68">
        <f t="shared" si="1"/>
        <v>15911</v>
      </c>
      <c r="I92" s="68">
        <f t="shared" si="1"/>
        <v>13923</v>
      </c>
      <c r="J92" s="68">
        <f t="shared" si="1"/>
        <v>13803.5</v>
      </c>
      <c r="K92" s="68">
        <f t="shared" si="1"/>
        <v>13611.5</v>
      </c>
      <c r="L92" s="85"/>
      <c r="M92" s="105"/>
      <c r="N92" s="105"/>
      <c r="O92" s="105"/>
      <c r="P92" s="105"/>
      <c r="Q92" s="101"/>
      <c r="R92" s="133"/>
      <c r="S92" s="105"/>
    </row>
    <row r="93" spans="1:19" ht="12.75">
      <c r="A93" s="184"/>
      <c r="B93" s="185"/>
      <c r="C93" s="185"/>
      <c r="D93" s="185"/>
      <c r="E93" s="185"/>
      <c r="F93" s="186"/>
      <c r="H93" s="68"/>
      <c r="I93" s="68"/>
      <c r="J93" s="68"/>
      <c r="K93" s="68"/>
      <c r="L93" s="85"/>
      <c r="M93" s="105"/>
      <c r="N93" s="105"/>
      <c r="O93" s="105"/>
      <c r="P93" s="105"/>
      <c r="Q93" s="101"/>
      <c r="R93" s="133"/>
      <c r="S93" s="105"/>
    </row>
    <row r="94" spans="1:19" ht="12.75">
      <c r="A94" s="161" t="s">
        <v>64</v>
      </c>
      <c r="B94" s="162"/>
      <c r="C94" s="162"/>
      <c r="D94" s="162"/>
      <c r="E94" s="162"/>
      <c r="F94" s="157"/>
      <c r="H94" s="68"/>
      <c r="I94" s="68"/>
      <c r="J94" s="68"/>
      <c r="K94" s="68"/>
      <c r="L94" s="85"/>
      <c r="M94" s="105"/>
      <c r="N94" s="105"/>
      <c r="O94" s="105"/>
      <c r="P94" s="105"/>
      <c r="Q94" s="101"/>
      <c r="R94" s="133"/>
      <c r="S94" s="105"/>
    </row>
    <row r="95" spans="1:19" ht="12.75">
      <c r="A95" s="22" t="s">
        <v>65</v>
      </c>
      <c r="B95" s="23">
        <v>0</v>
      </c>
      <c r="C95" s="23">
        <v>0</v>
      </c>
      <c r="D95" s="23">
        <v>0</v>
      </c>
      <c r="E95" s="23">
        <v>0</v>
      </c>
      <c r="F95" s="24">
        <v>0</v>
      </c>
      <c r="H95" s="68"/>
      <c r="I95" s="68"/>
      <c r="J95" s="68"/>
      <c r="K95" s="68"/>
      <c r="L95" s="85"/>
      <c r="M95" s="105"/>
      <c r="N95" s="105"/>
      <c r="O95" s="105"/>
      <c r="P95" s="105"/>
      <c r="Q95" s="101"/>
      <c r="R95" s="133"/>
      <c r="S95" s="105"/>
    </row>
    <row r="96" spans="1:19" ht="12.75">
      <c r="A96" s="22" t="s">
        <v>66</v>
      </c>
      <c r="B96" s="23">
        <v>14320</v>
      </c>
      <c r="C96" s="23">
        <v>13572</v>
      </c>
      <c r="D96" s="23">
        <v>11896</v>
      </c>
      <c r="E96" s="23">
        <v>9298</v>
      </c>
      <c r="F96" s="24">
        <v>8648</v>
      </c>
      <c r="H96" s="68">
        <f t="shared" si="1"/>
        <v>13946</v>
      </c>
      <c r="I96" s="68">
        <f t="shared" si="1"/>
        <v>12734</v>
      </c>
      <c r="J96" s="68">
        <f t="shared" si="1"/>
        <v>10597</v>
      </c>
      <c r="K96" s="68">
        <f t="shared" si="1"/>
        <v>8973</v>
      </c>
      <c r="L96" s="84"/>
      <c r="M96" s="107">
        <f>+B36/H98</f>
        <v>0.29241359529614225</v>
      </c>
      <c r="N96" s="107">
        <f>+C36/I98</f>
        <v>0.3307680226166169</v>
      </c>
      <c r="O96" s="101" t="s">
        <v>203</v>
      </c>
      <c r="P96" s="105"/>
      <c r="Q96" s="101"/>
      <c r="R96" s="101" t="s">
        <v>293</v>
      </c>
      <c r="S96" s="105"/>
    </row>
    <row r="97" spans="1:19" ht="12.75">
      <c r="A97" s="158"/>
      <c r="B97" s="191"/>
      <c r="C97" s="191"/>
      <c r="D97" s="191"/>
      <c r="E97" s="191"/>
      <c r="F97" s="192"/>
      <c r="H97" s="68"/>
      <c r="I97" s="68"/>
      <c r="J97" s="68"/>
      <c r="K97" s="68"/>
      <c r="M97" s="113"/>
      <c r="N97" s="113"/>
      <c r="O97" s="101"/>
      <c r="P97" s="101"/>
      <c r="Q97" s="101"/>
      <c r="R97" s="133"/>
      <c r="S97" s="105"/>
    </row>
    <row r="98" spans="1:19" ht="12.75">
      <c r="A98" s="22" t="s">
        <v>67</v>
      </c>
      <c r="B98" s="23">
        <v>14320</v>
      </c>
      <c r="C98" s="23">
        <v>13572</v>
      </c>
      <c r="D98" s="23">
        <v>11896</v>
      </c>
      <c r="E98" s="23">
        <v>9298</v>
      </c>
      <c r="F98" s="24">
        <v>8648</v>
      </c>
      <c r="H98" s="68">
        <f t="shared" si="1"/>
        <v>13946</v>
      </c>
      <c r="I98" s="68">
        <f t="shared" si="1"/>
        <v>12734</v>
      </c>
      <c r="J98" s="68">
        <f t="shared" si="1"/>
        <v>10597</v>
      </c>
      <c r="K98" s="68">
        <f t="shared" si="1"/>
        <v>8973</v>
      </c>
      <c r="M98" s="113"/>
      <c r="N98" s="113"/>
      <c r="O98" s="104" t="s">
        <v>199</v>
      </c>
      <c r="P98" s="101"/>
      <c r="Q98" s="101"/>
      <c r="R98" s="133"/>
      <c r="S98" s="105"/>
    </row>
    <row r="99" spans="1:19" ht="13.5" thickBot="1">
      <c r="A99" s="196"/>
      <c r="B99" s="197"/>
      <c r="C99" s="197"/>
      <c r="D99" s="197"/>
      <c r="E99" s="197"/>
      <c r="F99" s="198"/>
      <c r="H99" s="68"/>
      <c r="I99" s="68"/>
      <c r="J99" s="68"/>
      <c r="K99" s="68"/>
      <c r="M99" s="113"/>
      <c r="N99" s="113"/>
      <c r="O99" s="101"/>
      <c r="P99" s="101"/>
      <c r="Q99" s="101"/>
      <c r="R99" s="133"/>
      <c r="S99" s="105"/>
    </row>
    <row r="100" spans="1:19" ht="12.75">
      <c r="A100" s="25" t="s">
        <v>68</v>
      </c>
      <c r="B100" s="26">
        <v>31727</v>
      </c>
      <c r="C100" s="26">
        <v>27987</v>
      </c>
      <c r="D100" s="26">
        <v>25327</v>
      </c>
      <c r="E100" s="26">
        <v>23474</v>
      </c>
      <c r="F100" s="27">
        <v>21695</v>
      </c>
      <c r="H100" s="68">
        <f t="shared" si="1"/>
        <v>29857</v>
      </c>
      <c r="I100" s="68">
        <f t="shared" si="1"/>
        <v>26657</v>
      </c>
      <c r="J100" s="68">
        <f t="shared" si="1"/>
        <v>24400.5</v>
      </c>
      <c r="K100" s="68">
        <f t="shared" si="1"/>
        <v>22584.5</v>
      </c>
      <c r="M100" s="107">
        <f>H36</f>
        <v>0.12523800749339722</v>
      </c>
      <c r="N100" s="107">
        <f>I36</f>
        <v>0.14394586651173918</v>
      </c>
      <c r="O100" s="101" t="s">
        <v>200</v>
      </c>
      <c r="P100" s="101"/>
      <c r="Q100" s="101"/>
      <c r="R100" s="133"/>
      <c r="S100" s="105"/>
    </row>
    <row r="101" spans="1:19" ht="12.75">
      <c r="A101" s="184"/>
      <c r="B101" s="185"/>
      <c r="C101" s="185"/>
      <c r="D101" s="185"/>
      <c r="E101" s="185"/>
      <c r="F101" s="186"/>
      <c r="H101" s="68"/>
      <c r="I101" s="68"/>
      <c r="J101" s="68"/>
      <c r="K101" s="68"/>
      <c r="M101" s="113">
        <f>M74</f>
        <v>1.0905985196101418</v>
      </c>
      <c r="N101" s="113">
        <f>N74</f>
        <v>1.0976854109614735</v>
      </c>
      <c r="O101" s="101" t="s">
        <v>201</v>
      </c>
      <c r="P101" s="101"/>
      <c r="Q101" s="101"/>
      <c r="R101" s="133"/>
      <c r="S101" s="105"/>
    </row>
    <row r="102" spans="1:19" ht="12.75">
      <c r="A102" s="22" t="s">
        <v>69</v>
      </c>
      <c r="B102" s="23" t="s">
        <v>165</v>
      </c>
      <c r="C102" s="23" t="s">
        <v>165</v>
      </c>
      <c r="D102" s="23" t="s">
        <v>165</v>
      </c>
      <c r="E102" s="23" t="s">
        <v>165</v>
      </c>
      <c r="F102" s="24" t="s">
        <v>166</v>
      </c>
      <c r="H102" s="56">
        <v>2.4</v>
      </c>
      <c r="I102" s="56">
        <v>2.4</v>
      </c>
      <c r="J102" s="56">
        <v>2.45</v>
      </c>
      <c r="K102" s="56">
        <v>2.45</v>
      </c>
      <c r="M102" s="113">
        <f>H74/H98</f>
        <v>2.1409006166642763</v>
      </c>
      <c r="N102" s="113">
        <f>I74/I98</f>
        <v>2.0933720747604836</v>
      </c>
      <c r="O102" s="101" t="s">
        <v>202</v>
      </c>
      <c r="P102" s="101"/>
      <c r="Q102" s="101"/>
      <c r="R102" s="133"/>
      <c r="S102" s="105"/>
    </row>
    <row r="103" spans="1:19" ht="12.75">
      <c r="A103" s="22" t="s">
        <v>72</v>
      </c>
      <c r="B103" s="23">
        <v>0</v>
      </c>
      <c r="C103" s="23">
        <v>0</v>
      </c>
      <c r="D103" s="23">
        <v>0</v>
      </c>
      <c r="E103" s="23">
        <v>0</v>
      </c>
      <c r="F103" s="24">
        <v>0</v>
      </c>
      <c r="H103" s="56"/>
      <c r="I103" s="56"/>
      <c r="J103" s="56"/>
      <c r="K103" s="56"/>
      <c r="M103" s="135">
        <f>B36/H98</f>
        <v>0.29241359529614225</v>
      </c>
      <c r="N103" s="135">
        <f>C36/I98</f>
        <v>0.3307680226166169</v>
      </c>
      <c r="O103" s="101" t="s">
        <v>203</v>
      </c>
      <c r="P103" s="101"/>
      <c r="Q103" s="101"/>
      <c r="R103" s="133"/>
      <c r="S103" s="105"/>
    </row>
    <row r="104" spans="1:19" ht="12.75">
      <c r="A104" s="22" t="s">
        <v>73</v>
      </c>
      <c r="B104" s="23" t="s">
        <v>167</v>
      </c>
      <c r="C104" s="23" t="s">
        <v>168</v>
      </c>
      <c r="D104" s="23" t="s">
        <v>169</v>
      </c>
      <c r="E104" s="23" t="s">
        <v>170</v>
      </c>
      <c r="F104" s="24" t="s">
        <v>171</v>
      </c>
      <c r="H104" s="56">
        <v>1.1</v>
      </c>
      <c r="I104" s="56">
        <v>1.1</v>
      </c>
      <c r="J104" s="56">
        <v>1.1</v>
      </c>
      <c r="K104" s="56">
        <v>1</v>
      </c>
      <c r="M104" s="113">
        <f>B109</f>
        <v>0.15165876777251186</v>
      </c>
      <c r="N104" s="113">
        <f>C109</f>
        <v>0.16345783596457453</v>
      </c>
      <c r="O104" s="101" t="s">
        <v>208</v>
      </c>
      <c r="P104" s="101"/>
      <c r="Q104" s="101"/>
      <c r="R104" s="133"/>
      <c r="S104" s="105"/>
    </row>
    <row r="105" spans="1:19" ht="12.75">
      <c r="A105" s="22"/>
      <c r="B105" s="23"/>
      <c r="C105" s="23"/>
      <c r="D105" s="23"/>
      <c r="E105" s="23"/>
      <c r="F105" s="24"/>
      <c r="H105" s="56"/>
      <c r="I105" s="56"/>
      <c r="J105" s="56"/>
      <c r="K105" s="56"/>
      <c r="M105" s="136">
        <f>M103*M104</f>
        <v>0.0443470855425429</v>
      </c>
      <c r="N105" s="136">
        <f>N103*N104</f>
        <v>0.05406662518319365</v>
      </c>
      <c r="O105" s="113" t="s">
        <v>211</v>
      </c>
      <c r="P105" s="105"/>
      <c r="Q105" s="101"/>
      <c r="R105" s="133"/>
      <c r="S105" s="105"/>
    </row>
    <row r="106" spans="1:19" ht="12.75">
      <c r="A106" s="81" t="s">
        <v>209</v>
      </c>
      <c r="B106" s="82">
        <v>59.08</v>
      </c>
      <c r="C106" s="82">
        <v>51.94</v>
      </c>
      <c r="D106" s="54"/>
      <c r="E106" s="54"/>
      <c r="F106" s="55"/>
      <c r="H106" s="56"/>
      <c r="I106" s="56"/>
      <c r="J106" s="56"/>
      <c r="K106" s="56"/>
      <c r="M106" s="105"/>
      <c r="N106" s="105"/>
      <c r="O106" s="105"/>
      <c r="P106" s="105"/>
      <c r="Q106" s="105"/>
      <c r="R106" s="133"/>
      <c r="S106" s="105"/>
    </row>
    <row r="107" spans="1:19" ht="12.75">
      <c r="A107" s="79" t="s">
        <v>215</v>
      </c>
      <c r="B107" s="82">
        <f>B241</f>
        <v>8.96</v>
      </c>
      <c r="C107" s="82">
        <f>C241</f>
        <v>8.49</v>
      </c>
      <c r="D107" s="54"/>
      <c r="E107" s="54"/>
      <c r="F107" s="55"/>
      <c r="H107" s="56"/>
      <c r="I107" s="56"/>
      <c r="J107" s="56"/>
      <c r="K107" s="56"/>
      <c r="M107" s="113">
        <f>1/M105</f>
        <v>22.549396150073566</v>
      </c>
      <c r="N107" s="113">
        <f>1/N105</f>
        <v>18.495698531426836</v>
      </c>
      <c r="O107" s="101" t="s">
        <v>217</v>
      </c>
      <c r="P107" s="101"/>
      <c r="Q107" s="101"/>
      <c r="R107" s="133"/>
      <c r="S107" s="105"/>
    </row>
    <row r="108" spans="1:19" ht="12.75">
      <c r="A108" s="79" t="s">
        <v>252</v>
      </c>
      <c r="B108" s="92">
        <f>B106/B107</f>
        <v>6.593749999999999</v>
      </c>
      <c r="C108" s="92">
        <f>C106/C107</f>
        <v>6.117785630153121</v>
      </c>
      <c r="D108" s="54"/>
      <c r="E108" s="54"/>
      <c r="F108" s="55"/>
      <c r="H108" s="56"/>
      <c r="I108" s="56"/>
      <c r="J108" s="56"/>
      <c r="K108" s="56"/>
      <c r="M108" s="113"/>
      <c r="N108" s="113"/>
      <c r="O108" s="101"/>
      <c r="P108" s="101"/>
      <c r="Q108" s="101"/>
      <c r="R108" s="133"/>
      <c r="S108" s="105"/>
    </row>
    <row r="109" spans="1:19" ht="12.75">
      <c r="A109" s="79" t="s">
        <v>216</v>
      </c>
      <c r="B109" s="82">
        <f>B107/B106</f>
        <v>0.15165876777251186</v>
      </c>
      <c r="C109" s="82">
        <f>C107/C106</f>
        <v>0.16345783596457453</v>
      </c>
      <c r="D109" s="54"/>
      <c r="E109" s="54"/>
      <c r="F109" s="55"/>
      <c r="H109" s="56"/>
      <c r="I109" s="56"/>
      <c r="J109" s="56"/>
      <c r="K109" s="56"/>
      <c r="M109" s="113">
        <f>B108</f>
        <v>6.593749999999999</v>
      </c>
      <c r="N109" s="113">
        <f>C108</f>
        <v>6.117785630153121</v>
      </c>
      <c r="O109" s="101" t="s">
        <v>312</v>
      </c>
      <c r="P109" s="101"/>
      <c r="Q109" s="101"/>
      <c r="R109" s="133"/>
      <c r="S109" s="105"/>
    </row>
    <row r="110" spans="1:19" ht="12.75">
      <c r="A110" s="79" t="s">
        <v>210</v>
      </c>
      <c r="B110" s="88">
        <f>1.7*B106*1000</f>
        <v>100436</v>
      </c>
      <c r="C110" s="88">
        <f>1.7*C106*1000</f>
        <v>88297.99999999999</v>
      </c>
      <c r="D110" s="54"/>
      <c r="E110" s="54"/>
      <c r="F110" s="55"/>
      <c r="H110" s="56"/>
      <c r="I110" s="56"/>
      <c r="J110" s="56"/>
      <c r="K110" s="56"/>
      <c r="M110" s="113"/>
      <c r="N110" s="113"/>
      <c r="O110" s="101"/>
      <c r="P110" s="101"/>
      <c r="Q110" s="101"/>
      <c r="R110" s="133"/>
      <c r="S110" s="105"/>
    </row>
    <row r="111" spans="1:6" ht="12.75">
      <c r="A111" s="81"/>
      <c r="B111" s="82"/>
      <c r="C111" s="82"/>
      <c r="D111" s="54"/>
      <c r="E111" s="54"/>
      <c r="F111" s="55"/>
    </row>
    <row r="112" spans="1:6" ht="12.75" customHeight="1">
      <c r="A112" s="170" t="s">
        <v>76</v>
      </c>
      <c r="B112" s="171"/>
      <c r="C112" s="171"/>
      <c r="D112" s="171"/>
      <c r="E112" s="171"/>
      <c r="F112" s="172"/>
    </row>
    <row r="113" spans="1:6" ht="12.75" customHeight="1">
      <c r="A113" s="170" t="s">
        <v>77</v>
      </c>
      <c r="B113" s="171"/>
      <c r="C113" s="171"/>
      <c r="D113" s="171"/>
      <c r="E113" s="171"/>
      <c r="F113" s="172"/>
    </row>
    <row r="114" spans="1:6" ht="13.5" thickBot="1">
      <c r="A114" s="244" t="s">
        <v>172</v>
      </c>
      <c r="B114" s="245"/>
      <c r="C114" s="245"/>
      <c r="D114" s="245"/>
      <c r="E114" s="245"/>
      <c r="F114" s="246"/>
    </row>
    <row r="115" spans="1:6" ht="12.75">
      <c r="A115" s="5"/>
      <c r="B115" s="5"/>
      <c r="C115" s="5"/>
      <c r="D115" s="5"/>
      <c r="E115" s="5"/>
      <c r="F115" s="5"/>
    </row>
    <row r="116" spans="1:6" ht="12.75">
      <c r="A116" s="5"/>
      <c r="B116" s="5"/>
      <c r="C116" s="5"/>
      <c r="D116" s="5"/>
      <c r="E116" s="5"/>
      <c r="F116" s="5"/>
    </row>
    <row r="117" spans="1:6" ht="12.75">
      <c r="A117" s="28" t="s">
        <v>117</v>
      </c>
      <c r="B117" s="5"/>
      <c r="C117" s="5"/>
      <c r="D117" s="5"/>
      <c r="E117" s="5"/>
      <c r="F117" s="5"/>
    </row>
    <row r="118" spans="1:19" ht="13.5" thickBot="1">
      <c r="A118" s="90" t="s">
        <v>236</v>
      </c>
      <c r="B118" s="51">
        <v>2005</v>
      </c>
      <c r="C118" s="51">
        <v>2004</v>
      </c>
      <c r="D118" s="51">
        <v>2003</v>
      </c>
      <c r="E118" s="51">
        <v>2002</v>
      </c>
      <c r="F118" s="52">
        <v>2001</v>
      </c>
      <c r="G118" s="104" t="s">
        <v>183</v>
      </c>
      <c r="H118" s="20">
        <v>2005</v>
      </c>
      <c r="I118" s="20">
        <v>2004</v>
      </c>
      <c r="J118" s="20">
        <v>2003</v>
      </c>
      <c r="K118" s="20">
        <v>2002</v>
      </c>
      <c r="L118" s="21">
        <v>2001</v>
      </c>
      <c r="M118" s="105"/>
      <c r="N118" s="105"/>
      <c r="O118" s="105"/>
      <c r="P118" s="105"/>
      <c r="Q118" s="105"/>
      <c r="R118" s="105"/>
      <c r="S118" s="105"/>
    </row>
    <row r="119" spans="1:19" ht="12.75">
      <c r="A119" s="193" t="s">
        <v>80</v>
      </c>
      <c r="B119" s="194"/>
      <c r="C119" s="194"/>
      <c r="D119" s="194"/>
      <c r="E119" s="194"/>
      <c r="F119" s="195"/>
      <c r="G119" s="104" t="s">
        <v>184</v>
      </c>
      <c r="M119" s="105"/>
      <c r="N119" s="105"/>
      <c r="O119" s="105"/>
      <c r="P119" s="105"/>
      <c r="Q119" s="105"/>
      <c r="R119" s="105"/>
      <c r="S119" s="105"/>
    </row>
    <row r="120" spans="1:19" ht="12.75">
      <c r="A120" s="22" t="s">
        <v>81</v>
      </c>
      <c r="B120" s="23">
        <v>4078</v>
      </c>
      <c r="C120" s="23">
        <v>4212</v>
      </c>
      <c r="D120" s="23">
        <v>3568</v>
      </c>
      <c r="E120" s="23">
        <v>3313</v>
      </c>
      <c r="F120" s="24">
        <v>2662</v>
      </c>
      <c r="G120" s="110">
        <f>RATE(4,,-F120,B120)</f>
        <v>0.11252503485425379</v>
      </c>
      <c r="H120" s="66">
        <f>B120/B135</f>
        <v>0.6968557758031442</v>
      </c>
      <c r="I120" s="66">
        <f>C120/C135</f>
        <v>0.8333992876929165</v>
      </c>
      <c r="J120" s="66">
        <f>D120/D135</f>
        <v>0.8243992606284658</v>
      </c>
      <c r="K120" s="66">
        <f>E120/E135</f>
        <v>0.7160146963475253</v>
      </c>
      <c r="L120" s="66">
        <f>F120/F135</f>
        <v>0.6336586527017377</v>
      </c>
      <c r="M120" s="105" t="s">
        <v>198</v>
      </c>
      <c r="N120" s="105"/>
      <c r="O120" s="105"/>
      <c r="P120" s="105"/>
      <c r="Q120" s="105"/>
      <c r="R120" s="105"/>
      <c r="S120" s="105"/>
    </row>
    <row r="121" spans="1:19" ht="12.75">
      <c r="A121" s="22" t="s">
        <v>82</v>
      </c>
      <c r="B121" s="23">
        <v>1308</v>
      </c>
      <c r="C121" s="23">
        <v>1264</v>
      </c>
      <c r="D121" s="23">
        <v>1221</v>
      </c>
      <c r="E121" s="23">
        <v>1112</v>
      </c>
      <c r="F121" s="24">
        <v>1082</v>
      </c>
      <c r="G121" s="137"/>
      <c r="M121" s="105"/>
      <c r="N121" s="105"/>
      <c r="O121" s="105"/>
      <c r="P121" s="105"/>
      <c r="Q121" s="105"/>
      <c r="R121" s="105"/>
      <c r="S121" s="105"/>
    </row>
    <row r="122" spans="1:19" ht="12.75">
      <c r="A122" s="22" t="s">
        <v>60</v>
      </c>
      <c r="B122" s="23">
        <v>440</v>
      </c>
      <c r="C122" s="23">
        <v>17</v>
      </c>
      <c r="D122" s="23">
        <v>-323</v>
      </c>
      <c r="E122" s="23">
        <v>288</v>
      </c>
      <c r="F122" s="24">
        <v>162</v>
      </c>
      <c r="G122" s="137"/>
      <c r="M122" s="105"/>
      <c r="N122" s="105"/>
      <c r="O122" s="105"/>
      <c r="P122" s="105"/>
      <c r="Q122" s="105"/>
      <c r="R122" s="105"/>
      <c r="S122" s="105"/>
    </row>
    <row r="123" spans="1:19" ht="12.75">
      <c r="A123" s="22" t="s">
        <v>83</v>
      </c>
      <c r="B123" s="23">
        <v>-390</v>
      </c>
      <c r="C123" s="23">
        <v>-367</v>
      </c>
      <c r="D123" s="23">
        <v>-307</v>
      </c>
      <c r="E123" s="23">
        <v>-678</v>
      </c>
      <c r="F123" s="24">
        <v>211</v>
      </c>
      <c r="G123" s="137"/>
      <c r="M123" s="105"/>
      <c r="N123" s="105"/>
      <c r="O123" s="105"/>
      <c r="P123" s="105"/>
      <c r="Q123" s="105"/>
      <c r="R123" s="105"/>
      <c r="S123" s="105"/>
    </row>
    <row r="124" spans="1:19" ht="12.75">
      <c r="A124" s="22" t="s">
        <v>84</v>
      </c>
      <c r="B124" s="23">
        <v>0</v>
      </c>
      <c r="C124" s="23">
        <v>0</v>
      </c>
      <c r="D124" s="23">
        <v>0</v>
      </c>
      <c r="E124" s="23">
        <v>0</v>
      </c>
      <c r="F124" s="24">
        <v>0</v>
      </c>
      <c r="G124" s="137"/>
      <c r="M124" s="105"/>
      <c r="N124" s="105"/>
      <c r="O124" s="105"/>
      <c r="P124" s="105"/>
      <c r="Q124" s="105"/>
      <c r="R124" s="105"/>
      <c r="S124" s="105"/>
    </row>
    <row r="125" spans="1:19" ht="12.75">
      <c r="A125" s="161" t="s">
        <v>85</v>
      </c>
      <c r="B125" s="162"/>
      <c r="C125" s="162"/>
      <c r="D125" s="162"/>
      <c r="E125" s="162"/>
      <c r="F125" s="157"/>
      <c r="G125" s="137"/>
      <c r="M125" s="105"/>
      <c r="N125" s="105"/>
      <c r="O125" s="105"/>
      <c r="P125" s="105"/>
      <c r="Q125" s="105"/>
      <c r="R125" s="105"/>
      <c r="S125" s="105"/>
    </row>
    <row r="126" spans="1:19" ht="12.75">
      <c r="A126" s="22" t="s">
        <v>86</v>
      </c>
      <c r="B126" s="23">
        <v>-272</v>
      </c>
      <c r="C126" s="23">
        <v>-130</v>
      </c>
      <c r="D126" s="23">
        <v>-220</v>
      </c>
      <c r="E126" s="23">
        <v>-260</v>
      </c>
      <c r="F126" s="24">
        <v>7</v>
      </c>
      <c r="G126" s="137"/>
      <c r="M126" s="105"/>
      <c r="N126" s="105"/>
      <c r="O126" s="105"/>
      <c r="P126" s="105"/>
      <c r="Q126" s="105"/>
      <c r="R126" s="105"/>
      <c r="S126" s="105"/>
    </row>
    <row r="127" spans="1:19" ht="12.75">
      <c r="A127" s="22" t="s">
        <v>87</v>
      </c>
      <c r="B127" s="23">
        <v>-132</v>
      </c>
      <c r="C127" s="23">
        <v>-100</v>
      </c>
      <c r="D127" s="23">
        <v>-49</v>
      </c>
      <c r="E127" s="23">
        <v>-53</v>
      </c>
      <c r="F127" s="24">
        <v>-75</v>
      </c>
      <c r="G127" s="137"/>
      <c r="M127" s="105"/>
      <c r="N127" s="105"/>
      <c r="O127" s="105"/>
      <c r="P127" s="105"/>
      <c r="Q127" s="105"/>
      <c r="R127" s="105"/>
      <c r="S127" s="105"/>
    </row>
    <row r="128" spans="1:19" ht="12.75">
      <c r="A128" s="22" t="s">
        <v>88</v>
      </c>
      <c r="B128" s="23">
        <v>-56</v>
      </c>
      <c r="C128" s="23">
        <v>-31</v>
      </c>
      <c r="D128" s="23">
        <v>23</v>
      </c>
      <c r="E128" s="23">
        <v>-78</v>
      </c>
      <c r="F128" s="24">
        <v>-6</v>
      </c>
      <c r="G128" s="137"/>
      <c r="M128" s="105"/>
      <c r="N128" s="105"/>
      <c r="O128" s="105"/>
      <c r="P128" s="105"/>
      <c r="Q128" s="105"/>
      <c r="R128" s="105"/>
      <c r="S128" s="105"/>
    </row>
    <row r="129" spans="1:19" ht="12.75">
      <c r="A129" s="22" t="s">
        <v>89</v>
      </c>
      <c r="B129" s="23">
        <v>188</v>
      </c>
      <c r="C129" s="23">
        <v>-52</v>
      </c>
      <c r="D129" s="23">
        <v>-11</v>
      </c>
      <c r="E129" s="23">
        <v>426</v>
      </c>
      <c r="F129" s="24">
        <v>-236</v>
      </c>
      <c r="G129" s="137"/>
      <c r="M129" s="105"/>
      <c r="N129" s="105"/>
      <c r="O129" s="105"/>
      <c r="P129" s="105"/>
      <c r="Q129" s="105"/>
      <c r="R129" s="105"/>
      <c r="S129" s="105"/>
    </row>
    <row r="130" spans="1:19" ht="12.75">
      <c r="A130" s="22" t="s">
        <v>90</v>
      </c>
      <c r="B130" s="23">
        <v>609</v>
      </c>
      <c r="C130" s="23">
        <v>0</v>
      </c>
      <c r="D130" s="23">
        <v>182</v>
      </c>
      <c r="E130" s="23">
        <v>278</v>
      </c>
      <c r="F130" s="24">
        <v>394</v>
      </c>
      <c r="G130" s="137"/>
      <c r="M130" s="105"/>
      <c r="N130" s="105"/>
      <c r="O130" s="105"/>
      <c r="P130" s="105"/>
      <c r="Q130" s="105"/>
      <c r="R130" s="105"/>
      <c r="S130" s="105"/>
    </row>
    <row r="131" spans="1:19" ht="12.75">
      <c r="A131" s="22" t="s">
        <v>91</v>
      </c>
      <c r="B131" s="23">
        <v>79</v>
      </c>
      <c r="C131" s="23">
        <v>241</v>
      </c>
      <c r="D131" s="23">
        <v>244</v>
      </c>
      <c r="E131" s="23">
        <v>279</v>
      </c>
      <c r="F131" s="24">
        <v>0</v>
      </c>
      <c r="G131" s="137"/>
      <c r="M131" s="105"/>
      <c r="N131" s="105"/>
      <c r="O131" s="105"/>
      <c r="P131" s="105"/>
      <c r="Q131" s="105"/>
      <c r="R131" s="105"/>
      <c r="S131" s="105"/>
    </row>
    <row r="132" spans="1:19" ht="12.75">
      <c r="A132" s="22" t="s">
        <v>92</v>
      </c>
      <c r="B132" s="23">
        <v>5852</v>
      </c>
      <c r="C132" s="23">
        <v>5054</v>
      </c>
      <c r="D132" s="23">
        <v>4328</v>
      </c>
      <c r="E132" s="23">
        <v>4627</v>
      </c>
      <c r="F132" s="24">
        <v>4201</v>
      </c>
      <c r="G132" s="137"/>
      <c r="M132" s="105"/>
      <c r="N132" s="105"/>
      <c r="O132" s="105"/>
      <c r="P132" s="105"/>
      <c r="Q132" s="105"/>
      <c r="R132" s="105"/>
      <c r="S132" s="105"/>
    </row>
    <row r="133" spans="1:19" ht="12.75">
      <c r="A133" s="22" t="s">
        <v>93</v>
      </c>
      <c r="B133" s="23">
        <v>0</v>
      </c>
      <c r="C133" s="23">
        <v>0</v>
      </c>
      <c r="D133" s="23">
        <v>0</v>
      </c>
      <c r="E133" s="23">
        <v>0</v>
      </c>
      <c r="F133" s="24">
        <v>0</v>
      </c>
      <c r="G133" s="137"/>
      <c r="M133" s="105"/>
      <c r="N133" s="105"/>
      <c r="O133" s="105"/>
      <c r="P133" s="105"/>
      <c r="Q133" s="105"/>
      <c r="R133" s="105"/>
      <c r="S133" s="105"/>
    </row>
    <row r="134" spans="1:19" ht="12.75">
      <c r="A134" s="158"/>
      <c r="B134" s="191"/>
      <c r="C134" s="191"/>
      <c r="D134" s="191"/>
      <c r="E134" s="191"/>
      <c r="F134" s="192"/>
      <c r="G134" s="137"/>
      <c r="M134" s="105"/>
      <c r="N134" s="105"/>
      <c r="O134" s="105"/>
      <c r="P134" s="105"/>
      <c r="Q134" s="105"/>
      <c r="R134" s="105"/>
      <c r="S134" s="105"/>
    </row>
    <row r="135" spans="1:19" ht="12.75">
      <c r="A135" s="25" t="s">
        <v>94</v>
      </c>
      <c r="B135" s="26">
        <v>5852</v>
      </c>
      <c r="C135" s="26">
        <v>5054</v>
      </c>
      <c r="D135" s="26">
        <v>4328</v>
      </c>
      <c r="E135" s="26">
        <v>4627</v>
      </c>
      <c r="F135" s="27">
        <v>4201</v>
      </c>
      <c r="G135" s="110">
        <f>RATE(4,,-F135,B135)</f>
        <v>0.08639537729133276</v>
      </c>
      <c r="H135" s="66">
        <f>B135/B$135</f>
        <v>1</v>
      </c>
      <c r="I135" s="66">
        <f>C135/C$135</f>
        <v>1</v>
      </c>
      <c r="J135" s="66">
        <f>D135/D$135</f>
        <v>1</v>
      </c>
      <c r="K135" s="66">
        <f>E135/E$135</f>
        <v>1</v>
      </c>
      <c r="L135" s="66">
        <f>F135/F$135</f>
        <v>1</v>
      </c>
      <c r="M135" s="101" t="s">
        <v>219</v>
      </c>
      <c r="N135" s="105"/>
      <c r="O135" s="105"/>
      <c r="P135" s="105"/>
      <c r="Q135" s="105"/>
      <c r="R135" s="105"/>
      <c r="S135" s="105"/>
    </row>
    <row r="136" spans="1:19" ht="12.75">
      <c r="A136" s="184"/>
      <c r="B136" s="185"/>
      <c r="C136" s="185"/>
      <c r="D136" s="185"/>
      <c r="E136" s="185"/>
      <c r="F136" s="186"/>
      <c r="G136" s="137"/>
      <c r="M136" s="105"/>
      <c r="N136" s="105"/>
      <c r="O136" s="105"/>
      <c r="P136" s="105"/>
      <c r="Q136" s="105"/>
      <c r="R136" s="105"/>
      <c r="S136" s="105"/>
    </row>
    <row r="137" spans="1:19" ht="12.75">
      <c r="A137" s="190" t="s">
        <v>95</v>
      </c>
      <c r="B137" s="159"/>
      <c r="C137" s="159"/>
      <c r="D137" s="159"/>
      <c r="E137" s="159"/>
      <c r="F137" s="160"/>
      <c r="G137" s="137"/>
      <c r="M137" s="105"/>
      <c r="N137" s="105"/>
      <c r="O137" s="105"/>
      <c r="P137" s="105"/>
      <c r="Q137" s="105"/>
      <c r="R137" s="105"/>
      <c r="S137" s="105"/>
    </row>
    <row r="138" spans="1:19" ht="12.75">
      <c r="A138" s="161" t="s">
        <v>96</v>
      </c>
      <c r="B138" s="162"/>
      <c r="C138" s="162"/>
      <c r="D138" s="162"/>
      <c r="E138" s="162"/>
      <c r="F138" s="157"/>
      <c r="G138" s="137"/>
      <c r="M138" s="105"/>
      <c r="N138" s="105"/>
      <c r="O138" s="105"/>
      <c r="P138" s="105"/>
      <c r="Q138" s="105"/>
      <c r="R138" s="105"/>
      <c r="S138" s="105"/>
    </row>
    <row r="139" spans="1:19" ht="12.75">
      <c r="A139" s="22" t="s">
        <v>97</v>
      </c>
      <c r="B139" s="23">
        <v>88</v>
      </c>
      <c r="C139" s="23">
        <v>38</v>
      </c>
      <c r="D139" s="23">
        <v>95</v>
      </c>
      <c r="E139" s="23">
        <v>465</v>
      </c>
      <c r="F139" s="24">
        <v>0</v>
      </c>
      <c r="G139" s="137"/>
      <c r="M139" s="105"/>
      <c r="N139" s="105"/>
      <c r="O139" s="105"/>
      <c r="P139" s="105"/>
      <c r="Q139" s="105"/>
      <c r="R139" s="105"/>
      <c r="S139" s="105"/>
    </row>
    <row r="140" spans="1:19" ht="12.75">
      <c r="A140" s="22" t="s">
        <v>98</v>
      </c>
      <c r="B140" s="23">
        <v>298</v>
      </c>
      <c r="C140" s="23">
        <v>52</v>
      </c>
      <c r="D140" s="23">
        <v>31</v>
      </c>
      <c r="E140" s="23">
        <v>833</v>
      </c>
      <c r="F140" s="24">
        <v>2078</v>
      </c>
      <c r="G140" s="137"/>
      <c r="M140" s="105"/>
      <c r="N140" s="105"/>
      <c r="O140" s="105"/>
      <c r="P140" s="105"/>
      <c r="Q140" s="105"/>
      <c r="R140" s="105"/>
      <c r="S140" s="105"/>
    </row>
    <row r="141" spans="1:19" ht="12.75">
      <c r="A141" s="161" t="s">
        <v>99</v>
      </c>
      <c r="B141" s="162"/>
      <c r="C141" s="162"/>
      <c r="D141" s="162"/>
      <c r="E141" s="162"/>
      <c r="F141" s="157"/>
      <c r="G141" s="137"/>
      <c r="M141" s="105"/>
      <c r="N141" s="105"/>
      <c r="O141" s="105"/>
      <c r="P141" s="105"/>
      <c r="Q141" s="105"/>
      <c r="R141" s="105"/>
      <c r="S141" s="105"/>
    </row>
    <row r="142" spans="1:19" ht="12.75">
      <c r="A142" s="22" t="s">
        <v>100</v>
      </c>
      <c r="B142" s="23">
        <v>-2831</v>
      </c>
      <c r="C142" s="23">
        <v>-1387</v>
      </c>
      <c r="D142" s="23">
        <v>-1345</v>
      </c>
      <c r="E142" s="23">
        <v>-1788</v>
      </c>
      <c r="F142" s="24">
        <v>-1756</v>
      </c>
      <c r="G142" s="137"/>
      <c r="M142" s="105"/>
      <c r="N142" s="105"/>
      <c r="O142" s="105"/>
      <c r="P142" s="105"/>
      <c r="Q142" s="105"/>
      <c r="R142" s="105"/>
      <c r="S142" s="105"/>
    </row>
    <row r="143" spans="1:19" ht="12.75">
      <c r="A143" s="22" t="s">
        <v>101</v>
      </c>
      <c r="B143" s="23">
        <v>-1075</v>
      </c>
      <c r="C143" s="23">
        <v>-969</v>
      </c>
      <c r="D143" s="23">
        <v>-981</v>
      </c>
      <c r="E143" s="23">
        <v>-76</v>
      </c>
      <c r="F143" s="24">
        <v>-2578</v>
      </c>
      <c r="G143" s="137"/>
      <c r="M143" s="105"/>
      <c r="N143" s="105"/>
      <c r="O143" s="105"/>
      <c r="P143" s="105"/>
      <c r="Q143" s="105"/>
      <c r="R143" s="105"/>
      <c r="S143" s="105"/>
    </row>
    <row r="144" spans="1:19" ht="12.75">
      <c r="A144" s="22" t="s">
        <v>102</v>
      </c>
      <c r="B144" s="23">
        <v>3</v>
      </c>
      <c r="C144" s="23">
        <v>-64</v>
      </c>
      <c r="D144" s="23">
        <v>-71</v>
      </c>
      <c r="E144" s="23">
        <v>39</v>
      </c>
      <c r="F144" s="24">
        <v>-381</v>
      </c>
      <c r="G144" s="137"/>
      <c r="M144" s="105"/>
      <c r="N144" s="105"/>
      <c r="O144" s="105"/>
      <c r="P144" s="105"/>
      <c r="Q144" s="105"/>
      <c r="R144" s="105"/>
      <c r="S144" s="105"/>
    </row>
    <row r="145" spans="1:19" ht="12.75">
      <c r="A145" s="158"/>
      <c r="B145" s="191"/>
      <c r="C145" s="191"/>
      <c r="D145" s="191"/>
      <c r="E145" s="191"/>
      <c r="F145" s="192"/>
      <c r="G145" s="137"/>
      <c r="M145" s="105"/>
      <c r="N145" s="105"/>
      <c r="O145" s="105"/>
      <c r="P145" s="105"/>
      <c r="Q145" s="105"/>
      <c r="R145" s="105"/>
      <c r="S145" s="105"/>
    </row>
    <row r="146" spans="1:19" ht="12.75">
      <c r="A146" s="25" t="s">
        <v>103</v>
      </c>
      <c r="B146" s="26">
        <v>-3517</v>
      </c>
      <c r="C146" s="26">
        <v>-2330</v>
      </c>
      <c r="D146" s="26">
        <v>-2271</v>
      </c>
      <c r="E146" s="26">
        <v>-527</v>
      </c>
      <c r="F146" s="27">
        <v>-2637</v>
      </c>
      <c r="G146" s="110">
        <f>RATE(4,,-F146,B146)</f>
        <v>0.07464632938893223</v>
      </c>
      <c r="H146" s="66">
        <f>B146/B135</f>
        <v>-0.6009911141490089</v>
      </c>
      <c r="I146" s="66">
        <f>C146/C135</f>
        <v>-0.46102097348634746</v>
      </c>
      <c r="J146" s="66">
        <f>D146/D135</f>
        <v>-0.5247227356746765</v>
      </c>
      <c r="K146" s="66">
        <f>E146/E135</f>
        <v>-0.11389669332180678</v>
      </c>
      <c r="L146" s="66">
        <f>F146/F135</f>
        <v>-0.6277076886455606</v>
      </c>
      <c r="M146" s="101" t="s">
        <v>218</v>
      </c>
      <c r="N146" s="105"/>
      <c r="O146" s="105"/>
      <c r="P146" s="105"/>
      <c r="Q146" s="105"/>
      <c r="R146" s="105"/>
      <c r="S146" s="105"/>
    </row>
    <row r="147" spans="1:19" ht="12.75">
      <c r="A147" s="184"/>
      <c r="B147" s="185"/>
      <c r="C147" s="185"/>
      <c r="D147" s="185"/>
      <c r="E147" s="185"/>
      <c r="F147" s="186"/>
      <c r="G147" s="137"/>
      <c r="M147" s="101" t="s">
        <v>303</v>
      </c>
      <c r="N147" s="105"/>
      <c r="O147" s="105"/>
      <c r="P147" s="105"/>
      <c r="Q147" s="105"/>
      <c r="R147" s="105"/>
      <c r="S147" s="105"/>
    </row>
    <row r="148" spans="1:19" ht="12.75">
      <c r="A148" s="190" t="s">
        <v>104</v>
      </c>
      <c r="B148" s="159"/>
      <c r="C148" s="159"/>
      <c r="D148" s="159"/>
      <c r="E148" s="159"/>
      <c r="F148" s="160"/>
      <c r="G148" s="137"/>
      <c r="M148" s="105"/>
      <c r="N148" s="105"/>
      <c r="O148" s="105"/>
      <c r="P148" s="105"/>
      <c r="Q148" s="105"/>
      <c r="R148" s="105"/>
      <c r="S148" s="105"/>
    </row>
    <row r="149" spans="1:19" ht="12.75">
      <c r="A149" s="161" t="s">
        <v>96</v>
      </c>
      <c r="B149" s="162"/>
      <c r="C149" s="162"/>
      <c r="D149" s="162"/>
      <c r="E149" s="162"/>
      <c r="F149" s="157"/>
      <c r="G149" s="137"/>
      <c r="M149" s="105"/>
      <c r="N149" s="105"/>
      <c r="O149" s="105"/>
      <c r="P149" s="105"/>
      <c r="Q149" s="105"/>
      <c r="R149" s="105"/>
      <c r="S149" s="105"/>
    </row>
    <row r="150" spans="1:19" ht="12.75">
      <c r="A150" s="22" t="s">
        <v>105</v>
      </c>
      <c r="B150" s="23">
        <v>1958</v>
      </c>
      <c r="C150" s="23">
        <v>1776</v>
      </c>
      <c r="D150" s="23">
        <v>180</v>
      </c>
      <c r="E150" s="23">
        <v>758</v>
      </c>
      <c r="F150" s="24">
        <v>1112</v>
      </c>
      <c r="G150" s="137"/>
      <c r="M150" s="105"/>
      <c r="N150" s="105"/>
      <c r="O150" s="105"/>
      <c r="P150" s="105"/>
      <c r="Q150" s="105"/>
      <c r="R150" s="105"/>
      <c r="S150" s="105"/>
    </row>
    <row r="151" spans="1:19" ht="12.75">
      <c r="A151" s="22" t="s">
        <v>106</v>
      </c>
      <c r="B151" s="23">
        <v>1099</v>
      </c>
      <c r="C151" s="23">
        <v>965</v>
      </c>
      <c r="D151" s="23">
        <v>689</v>
      </c>
      <c r="E151" s="23">
        <v>456</v>
      </c>
      <c r="F151" s="24">
        <v>1147</v>
      </c>
      <c r="G151" s="137"/>
      <c r="M151" s="105"/>
      <c r="N151" s="105"/>
      <c r="O151" s="105"/>
      <c r="P151" s="105"/>
      <c r="Q151" s="105"/>
      <c r="R151" s="105"/>
      <c r="S151" s="105"/>
    </row>
    <row r="152" spans="1:19" ht="12.75">
      <c r="A152" s="161" t="s">
        <v>107</v>
      </c>
      <c r="B152" s="162"/>
      <c r="C152" s="162"/>
      <c r="D152" s="162"/>
      <c r="E152" s="162"/>
      <c r="F152" s="157"/>
      <c r="G152" s="137"/>
      <c r="M152" s="105"/>
      <c r="N152" s="105"/>
      <c r="O152" s="105"/>
      <c r="P152" s="105"/>
      <c r="Q152" s="105"/>
      <c r="R152" s="105"/>
      <c r="S152" s="105"/>
    </row>
    <row r="153" spans="1:19" ht="12.75">
      <c r="A153" s="22" t="s">
        <v>108</v>
      </c>
      <c r="B153" s="23">
        <v>-262</v>
      </c>
      <c r="C153" s="23">
        <v>-672</v>
      </c>
      <c r="D153" s="23">
        <v>-756</v>
      </c>
      <c r="E153" s="23">
        <v>-1162</v>
      </c>
      <c r="F153" s="24">
        <v>-1453</v>
      </c>
      <c r="G153" s="137"/>
      <c r="M153" s="101" t="s">
        <v>220</v>
      </c>
      <c r="N153" s="105"/>
      <c r="O153" s="105"/>
      <c r="P153" s="105"/>
      <c r="Q153" s="105"/>
      <c r="R153" s="105"/>
      <c r="S153" s="105"/>
    </row>
    <row r="154" spans="1:19" ht="12.75">
      <c r="A154" s="22" t="s">
        <v>109</v>
      </c>
      <c r="B154" s="23">
        <v>-3031</v>
      </c>
      <c r="C154" s="23">
        <v>-3055</v>
      </c>
      <c r="D154" s="23">
        <v>-1945</v>
      </c>
      <c r="E154" s="23">
        <v>-2190</v>
      </c>
      <c r="F154" s="24">
        <v>-1731</v>
      </c>
      <c r="G154" s="137"/>
      <c r="M154" s="101" t="s">
        <v>213</v>
      </c>
      <c r="N154" s="105"/>
      <c r="O154" s="105"/>
      <c r="P154" s="105"/>
      <c r="Q154" s="105"/>
      <c r="R154" s="105"/>
      <c r="S154" s="105"/>
    </row>
    <row r="155" spans="1:19" ht="12.75">
      <c r="A155" s="22" t="s">
        <v>110</v>
      </c>
      <c r="B155" s="23">
        <v>-1642</v>
      </c>
      <c r="C155" s="23">
        <v>-1329</v>
      </c>
      <c r="D155" s="23">
        <v>-1070</v>
      </c>
      <c r="E155" s="23">
        <v>-1041</v>
      </c>
      <c r="F155" s="24">
        <v>-994</v>
      </c>
      <c r="G155" s="137"/>
      <c r="M155" s="105"/>
      <c r="N155" s="105"/>
      <c r="O155" s="105"/>
      <c r="P155" s="105"/>
      <c r="Q155" s="105"/>
      <c r="R155" s="105"/>
      <c r="S155" s="105"/>
    </row>
    <row r="156" spans="1:19" ht="12.75">
      <c r="A156" s="22" t="s">
        <v>111</v>
      </c>
      <c r="B156" s="23">
        <v>0</v>
      </c>
      <c r="C156" s="23">
        <v>0</v>
      </c>
      <c r="D156" s="23">
        <v>0</v>
      </c>
      <c r="E156" s="23">
        <v>0</v>
      </c>
      <c r="F156" s="24">
        <v>0</v>
      </c>
      <c r="G156" s="137"/>
      <c r="M156" s="105"/>
      <c r="N156" s="105"/>
      <c r="O156" s="105"/>
      <c r="P156" s="105"/>
      <c r="Q156" s="105"/>
      <c r="R156" s="105"/>
      <c r="S156" s="105"/>
    </row>
    <row r="157" spans="1:19" ht="12.75">
      <c r="A157" s="158"/>
      <c r="B157" s="191"/>
      <c r="C157" s="191"/>
      <c r="D157" s="191"/>
      <c r="E157" s="191"/>
      <c r="F157" s="192"/>
      <c r="G157" s="137"/>
      <c r="M157" s="105"/>
      <c r="N157" s="105"/>
      <c r="O157" s="105"/>
      <c r="P157" s="105"/>
      <c r="Q157" s="105"/>
      <c r="R157" s="105"/>
      <c r="S157" s="105"/>
    </row>
    <row r="158" spans="1:19" ht="12.75">
      <c r="A158" s="25" t="s">
        <v>112</v>
      </c>
      <c r="B158" s="26">
        <v>-1878</v>
      </c>
      <c r="C158" s="26">
        <v>-2315</v>
      </c>
      <c r="D158" s="26">
        <v>-2902</v>
      </c>
      <c r="E158" s="26">
        <v>-3179</v>
      </c>
      <c r="F158" s="27">
        <v>-1919</v>
      </c>
      <c r="G158" s="110">
        <f>RATE(4,,-F158,B158)</f>
        <v>-0.005384659527736222</v>
      </c>
      <c r="H158" s="66">
        <f>B158/B135</f>
        <v>-0.3209159261790841</v>
      </c>
      <c r="I158" s="66">
        <f>C158/C135</f>
        <v>-0.4580530273051049</v>
      </c>
      <c r="J158" s="66">
        <f>D158/D135</f>
        <v>-0.6705175600739371</v>
      </c>
      <c r="K158" s="66">
        <f>E158/E135</f>
        <v>-0.6870542468121893</v>
      </c>
      <c r="L158" s="66">
        <f>F158/F135</f>
        <v>-0.4567960009521542</v>
      </c>
      <c r="M158" s="101" t="s">
        <v>304</v>
      </c>
      <c r="N158" s="105"/>
      <c r="O158" s="105"/>
      <c r="P158" s="105"/>
      <c r="Q158" s="105"/>
      <c r="R158" s="105"/>
      <c r="S158" s="105"/>
    </row>
    <row r="159" spans="1:19" ht="12.75">
      <c r="A159" s="184"/>
      <c r="B159" s="185"/>
      <c r="C159" s="185"/>
      <c r="D159" s="185"/>
      <c r="E159" s="185"/>
      <c r="F159" s="186"/>
      <c r="G159" s="137"/>
      <c r="M159" s="101" t="s">
        <v>214</v>
      </c>
      <c r="N159" s="105"/>
      <c r="O159" s="105"/>
      <c r="P159" s="105"/>
      <c r="Q159" s="105"/>
      <c r="R159" s="105"/>
      <c r="S159" s="105"/>
    </row>
    <row r="160" spans="1:19" ht="12.75">
      <c r="A160" s="22" t="s">
        <v>113</v>
      </c>
      <c r="B160" s="23">
        <v>-21</v>
      </c>
      <c r="C160" s="23">
        <v>51</v>
      </c>
      <c r="D160" s="23">
        <v>27</v>
      </c>
      <c r="E160" s="23">
        <v>34</v>
      </c>
      <c r="F160" s="24">
        <v>0</v>
      </c>
      <c r="G160" s="137"/>
      <c r="M160" s="105"/>
      <c r="N160" s="105"/>
      <c r="O160" s="105"/>
      <c r="P160" s="105"/>
      <c r="Q160" s="105"/>
      <c r="R160" s="105"/>
      <c r="S160" s="105"/>
    </row>
    <row r="161" spans="1:19" ht="12.75">
      <c r="A161" s="22" t="s">
        <v>114</v>
      </c>
      <c r="B161" s="23">
        <v>436</v>
      </c>
      <c r="C161" s="23">
        <v>460</v>
      </c>
      <c r="D161" s="23">
        <v>-818</v>
      </c>
      <c r="E161" s="23">
        <v>955</v>
      </c>
      <c r="F161" s="24">
        <v>-355</v>
      </c>
      <c r="G161" s="137"/>
      <c r="M161" s="105"/>
      <c r="N161" s="105"/>
      <c r="O161" s="105"/>
      <c r="P161" s="105"/>
      <c r="Q161" s="105"/>
      <c r="R161" s="105"/>
      <c r="S161" s="105"/>
    </row>
    <row r="162" spans="1:19" ht="12.75">
      <c r="A162" s="22" t="s">
        <v>115</v>
      </c>
      <c r="B162" s="23">
        <v>1280</v>
      </c>
      <c r="C162" s="23">
        <v>820</v>
      </c>
      <c r="D162" s="23">
        <v>1638</v>
      </c>
      <c r="E162" s="23">
        <v>683</v>
      </c>
      <c r="F162" s="24">
        <v>1038</v>
      </c>
      <c r="G162" s="137"/>
      <c r="M162" s="105"/>
      <c r="N162" s="105"/>
      <c r="O162" s="105"/>
      <c r="P162" s="105"/>
      <c r="Q162" s="105"/>
      <c r="R162" s="105"/>
      <c r="S162" s="105"/>
    </row>
    <row r="163" spans="1:19" ht="12.75">
      <c r="A163" s="22" t="s">
        <v>116</v>
      </c>
      <c r="B163" s="23">
        <v>1379</v>
      </c>
      <c r="C163" s="23">
        <v>2338</v>
      </c>
      <c r="D163" s="23">
        <v>1913</v>
      </c>
      <c r="E163" s="23">
        <v>1798</v>
      </c>
      <c r="F163" s="24">
        <v>1451</v>
      </c>
      <c r="G163" s="137"/>
      <c r="M163" s="105"/>
      <c r="N163" s="105"/>
      <c r="O163" s="105"/>
      <c r="P163" s="105"/>
      <c r="Q163" s="105"/>
      <c r="R163" s="105"/>
      <c r="S163" s="105"/>
    </row>
    <row r="164" spans="1:19" ht="12.75">
      <c r="A164" s="187"/>
      <c r="B164" s="188"/>
      <c r="C164" s="188"/>
      <c r="D164" s="188"/>
      <c r="E164" s="188"/>
      <c r="F164" s="189"/>
      <c r="G164" s="105"/>
      <c r="M164" s="105"/>
      <c r="N164" s="105"/>
      <c r="O164" s="105"/>
      <c r="P164" s="105"/>
      <c r="Q164" s="105"/>
      <c r="R164" s="105"/>
      <c r="S164" s="105"/>
    </row>
    <row r="165" spans="1:19" ht="12.75">
      <c r="A165" s="187"/>
      <c r="B165" s="188"/>
      <c r="C165" s="188"/>
      <c r="D165" s="188"/>
      <c r="E165" s="188"/>
      <c r="F165" s="189"/>
      <c r="G165" s="105"/>
      <c r="M165" s="105"/>
      <c r="N165" s="105"/>
      <c r="O165" s="105"/>
      <c r="P165" s="105"/>
      <c r="Q165" s="105"/>
      <c r="R165" s="105"/>
      <c r="S165" s="105"/>
    </row>
    <row r="166" spans="1:19" ht="12.75" customHeight="1">
      <c r="A166" s="170" t="s">
        <v>76</v>
      </c>
      <c r="B166" s="171"/>
      <c r="C166" s="171"/>
      <c r="D166" s="171"/>
      <c r="E166" s="171"/>
      <c r="F166" s="172"/>
      <c r="G166" s="105"/>
      <c r="M166" s="105"/>
      <c r="N166" s="105"/>
      <c r="O166" s="105"/>
      <c r="P166" s="105"/>
      <c r="Q166" s="105"/>
      <c r="R166" s="105"/>
      <c r="S166" s="105"/>
    </row>
    <row r="167" spans="1:19" ht="12.75" customHeight="1">
      <c r="A167" s="170" t="s">
        <v>77</v>
      </c>
      <c r="B167" s="171"/>
      <c r="C167" s="171"/>
      <c r="D167" s="171"/>
      <c r="E167" s="171"/>
      <c r="F167" s="172"/>
      <c r="G167" s="105"/>
      <c r="M167" s="105"/>
      <c r="N167" s="105"/>
      <c r="O167" s="105"/>
      <c r="P167" s="105"/>
      <c r="Q167" s="105"/>
      <c r="R167" s="105"/>
      <c r="S167" s="105"/>
    </row>
    <row r="168" spans="1:19" ht="13.5" thickBot="1">
      <c r="A168" s="173" t="s">
        <v>78</v>
      </c>
      <c r="B168" s="174"/>
      <c r="C168" s="174"/>
      <c r="D168" s="174"/>
      <c r="E168" s="174"/>
      <c r="F168" s="175"/>
      <c r="G168" s="105"/>
      <c r="M168" s="105"/>
      <c r="N168" s="105"/>
      <c r="O168" s="105"/>
      <c r="P168" s="105"/>
      <c r="Q168" s="105"/>
      <c r="R168" s="105"/>
      <c r="S168" s="105"/>
    </row>
    <row r="169" spans="1:19" ht="12.75">
      <c r="A169" s="69"/>
      <c r="B169" s="69"/>
      <c r="C169" s="69"/>
      <c r="D169" s="69"/>
      <c r="E169" s="69"/>
      <c r="F169" s="69"/>
      <c r="G169" s="105"/>
      <c r="M169" s="105"/>
      <c r="N169" s="105"/>
      <c r="O169" s="105"/>
      <c r="P169" s="105"/>
      <c r="Q169" s="105"/>
      <c r="R169" s="105"/>
      <c r="S169" s="105"/>
    </row>
    <row r="170" spans="1:19" ht="12.75">
      <c r="A170" s="69"/>
      <c r="B170" s="69"/>
      <c r="C170" s="69"/>
      <c r="D170" s="69"/>
      <c r="E170" s="69"/>
      <c r="F170" s="69"/>
      <c r="G170" s="105"/>
      <c r="M170" s="105"/>
      <c r="N170" s="105"/>
      <c r="O170" s="105"/>
      <c r="P170" s="105"/>
      <c r="Q170" s="105"/>
      <c r="R170" s="105"/>
      <c r="S170" s="105"/>
    </row>
    <row r="171" spans="1:19" ht="12.75">
      <c r="A171" s="25" t="s">
        <v>94</v>
      </c>
      <c r="B171" s="26">
        <v>5852</v>
      </c>
      <c r="C171" s="26">
        <v>5054</v>
      </c>
      <c r="D171" s="26">
        <v>4328</v>
      </c>
      <c r="E171" s="26">
        <v>4627</v>
      </c>
      <c r="F171" s="27">
        <v>4201</v>
      </c>
      <c r="G171" s="110">
        <f>RATE(4,,-F171,B171)</f>
        <v>0.08639537729133276</v>
      </c>
      <c r="M171" s="105"/>
      <c r="N171" s="105"/>
      <c r="O171" s="105"/>
      <c r="P171" s="105"/>
      <c r="Q171" s="105"/>
      <c r="R171" s="105"/>
      <c r="S171" s="105"/>
    </row>
    <row r="172" spans="1:19" ht="12.75">
      <c r="A172" s="25" t="s">
        <v>112</v>
      </c>
      <c r="B172" s="72">
        <v>-1878</v>
      </c>
      <c r="C172" s="72">
        <v>-2315</v>
      </c>
      <c r="D172" s="72">
        <v>-2902</v>
      </c>
      <c r="E172" s="72">
        <v>-3179</v>
      </c>
      <c r="F172" s="73">
        <v>-1919</v>
      </c>
      <c r="G172" s="110">
        <f>RATE(4,,-F172,B172)</f>
        <v>-0.005384659527736222</v>
      </c>
      <c r="M172" s="105"/>
      <c r="N172" s="105"/>
      <c r="O172" s="105"/>
      <c r="P172" s="105"/>
      <c r="Q172" s="105"/>
      <c r="R172" s="105"/>
      <c r="S172" s="105"/>
    </row>
    <row r="173" spans="1:19" ht="12.75">
      <c r="A173" s="71" t="s">
        <v>181</v>
      </c>
      <c r="B173" s="74">
        <f>SUM(B171:B172)</f>
        <v>3974</v>
      </c>
      <c r="C173" s="74">
        <f>SUM(C171:C172)</f>
        <v>2739</v>
      </c>
      <c r="D173" s="74">
        <f>SUM(D171:D172)</f>
        <v>1426</v>
      </c>
      <c r="E173" s="74">
        <f>SUM(E171:E172)</f>
        <v>1448</v>
      </c>
      <c r="F173" s="74">
        <f>SUM(F171:F172)</f>
        <v>2282</v>
      </c>
      <c r="G173" s="138"/>
      <c r="M173" s="105"/>
      <c r="N173" s="105"/>
      <c r="O173" s="105"/>
      <c r="P173" s="105"/>
      <c r="Q173" s="105"/>
      <c r="R173" s="105"/>
      <c r="S173" s="105"/>
    </row>
    <row r="174" spans="1:19" ht="12.75">
      <c r="A174" s="25" t="s">
        <v>103</v>
      </c>
      <c r="B174" s="72">
        <v>-3517</v>
      </c>
      <c r="C174" s="72">
        <v>-2330</v>
      </c>
      <c r="D174" s="72">
        <v>-2271</v>
      </c>
      <c r="E174" s="72">
        <v>-527</v>
      </c>
      <c r="F174" s="73">
        <v>-2637</v>
      </c>
      <c r="G174" s="138">
        <f>RATE(4,,-F174,B174)</f>
        <v>0.07464632938893223</v>
      </c>
      <c r="M174" s="105"/>
      <c r="N174" s="105"/>
      <c r="O174" s="105"/>
      <c r="P174" s="105"/>
      <c r="Q174" s="105"/>
      <c r="R174" s="105"/>
      <c r="S174" s="105"/>
    </row>
    <row r="175" spans="1:19" ht="12.75">
      <c r="A175" s="70" t="s">
        <v>182</v>
      </c>
      <c r="B175" s="75">
        <f>SUM(B173:B174)</f>
        <v>457</v>
      </c>
      <c r="C175" s="75">
        <f>SUM(C173:C174)</f>
        <v>409</v>
      </c>
      <c r="D175" s="75">
        <f>SUM(D173:D174)</f>
        <v>-845</v>
      </c>
      <c r="E175" s="75">
        <f>SUM(E173:E174)</f>
        <v>921</v>
      </c>
      <c r="F175" s="75">
        <f>SUM(F173:F174)</f>
        <v>-355</v>
      </c>
      <c r="G175" s="138"/>
      <c r="M175" s="105"/>
      <c r="N175" s="105"/>
      <c r="O175" s="105"/>
      <c r="P175" s="105"/>
      <c r="Q175" s="105"/>
      <c r="R175" s="105"/>
      <c r="S175" s="105"/>
    </row>
    <row r="176" ht="13.5" thickBot="1"/>
    <row r="177" ht="12.75">
      <c r="A177" s="57" t="s">
        <v>118</v>
      </c>
    </row>
    <row r="178" ht="12.75">
      <c r="A178" s="58" t="s">
        <v>173</v>
      </c>
    </row>
    <row r="179" ht="13.5" thickBot="1">
      <c r="A179" s="59" t="s">
        <v>120</v>
      </c>
    </row>
    <row r="180" spans="1:8" ht="90" customHeight="1">
      <c r="A180" s="240" t="s">
        <v>174</v>
      </c>
      <c r="B180" s="240"/>
      <c r="C180" s="240"/>
      <c r="D180" s="240"/>
      <c r="E180" s="240"/>
      <c r="F180" s="240"/>
      <c r="G180" s="240"/>
      <c r="H180" s="240"/>
    </row>
    <row r="181" spans="1:8" ht="12.75" customHeight="1">
      <c r="A181" s="60"/>
      <c r="B181" s="60"/>
      <c r="C181" s="60"/>
      <c r="D181" s="60"/>
      <c r="E181" s="60"/>
      <c r="F181" s="60"/>
      <c r="G181" s="60"/>
      <c r="H181" s="60"/>
    </row>
    <row r="182" spans="1:8" ht="12.75" customHeight="1" thickBot="1">
      <c r="A182" s="60"/>
      <c r="B182" s="60"/>
      <c r="C182" s="60"/>
      <c r="D182" s="60"/>
      <c r="E182" s="60"/>
      <c r="F182" s="60"/>
      <c r="G182" s="60"/>
      <c r="H182" s="60"/>
    </row>
    <row r="183" spans="1:8" ht="12.75" customHeight="1" thickBot="1">
      <c r="A183" s="241" t="s">
        <v>122</v>
      </c>
      <c r="B183" s="242"/>
      <c r="C183" s="243"/>
      <c r="D183" s="61"/>
      <c r="E183" s="61"/>
      <c r="F183" s="61"/>
      <c r="G183" s="61"/>
      <c r="H183" s="61"/>
    </row>
    <row r="184" spans="1:8" ht="13.5" thickBot="1">
      <c r="A184" s="144" t="s">
        <v>123</v>
      </c>
      <c r="B184" s="145">
        <v>65.12</v>
      </c>
      <c r="C184" s="3"/>
      <c r="D184" s="61"/>
      <c r="E184" s="61"/>
      <c r="F184" s="61"/>
      <c r="G184" s="61"/>
      <c r="H184" s="61"/>
    </row>
    <row r="185" spans="1:8" ht="13.5" thickBot="1">
      <c r="A185" s="62" t="s">
        <v>124</v>
      </c>
      <c r="B185" s="63">
        <v>65.99</v>
      </c>
      <c r="D185" s="61"/>
      <c r="E185" s="61"/>
      <c r="F185" s="61"/>
      <c r="G185" s="61"/>
      <c r="H185" s="61"/>
    </row>
    <row r="186" spans="1:8" ht="13.5" thickBot="1">
      <c r="A186" s="62" t="s">
        <v>125</v>
      </c>
      <c r="B186" s="63">
        <v>53.55</v>
      </c>
      <c r="D186" s="61"/>
      <c r="E186" s="61"/>
      <c r="F186" s="61"/>
      <c r="G186" s="61"/>
      <c r="H186" s="61"/>
    </row>
    <row r="187" spans="1:8" ht="13.5" thickBot="1">
      <c r="A187" s="62" t="s">
        <v>126</v>
      </c>
      <c r="B187" s="63" t="s">
        <v>310</v>
      </c>
      <c r="D187" s="61"/>
      <c r="E187" s="61"/>
      <c r="F187" s="61"/>
      <c r="G187" s="61"/>
      <c r="H187" s="61"/>
    </row>
    <row r="188" spans="1:8" ht="13.5" thickBot="1">
      <c r="A188" s="62" t="s">
        <v>127</v>
      </c>
      <c r="B188" s="63" t="s">
        <v>311</v>
      </c>
      <c r="D188" s="61"/>
      <c r="E188" s="61"/>
      <c r="F188" s="61"/>
      <c r="G188" s="61"/>
      <c r="H188" s="61"/>
    </row>
    <row r="189" spans="1:8" ht="13.5" thickBot="1">
      <c r="A189" s="62" t="s">
        <v>128</v>
      </c>
      <c r="B189" s="63">
        <v>63.65</v>
      </c>
      <c r="D189" s="61"/>
      <c r="E189" s="61"/>
      <c r="F189" s="61"/>
      <c r="G189" s="61"/>
      <c r="H189" s="61"/>
    </row>
    <row r="190" spans="1:2" ht="13.5" thickBot="1">
      <c r="A190" s="62" t="s">
        <v>129</v>
      </c>
      <c r="B190" s="63">
        <v>60.15</v>
      </c>
    </row>
    <row r="191" spans="1:5" ht="13.5" thickBot="1">
      <c r="A191" s="64" t="s">
        <v>130</v>
      </c>
      <c r="B191" s="65">
        <v>0.59</v>
      </c>
      <c r="D191" s="146"/>
      <c r="E191" s="147"/>
    </row>
    <row r="195" spans="8:10" ht="140.25" customHeight="1">
      <c r="H195" s="236" t="s">
        <v>309</v>
      </c>
      <c r="I195" s="236"/>
      <c r="J195" s="236"/>
    </row>
    <row r="196" spans="8:10" ht="12.75">
      <c r="H196" s="149"/>
      <c r="I196" s="149"/>
      <c r="J196" s="149"/>
    </row>
    <row r="197" spans="8:10" ht="12.75">
      <c r="H197" s="149"/>
      <c r="I197" s="149"/>
      <c r="J197" s="149"/>
    </row>
    <row r="198" spans="8:10" ht="12.75">
      <c r="H198" s="149"/>
      <c r="I198" s="149"/>
      <c r="J198" s="149"/>
    </row>
    <row r="199" spans="8:10" ht="12.75" customHeight="1">
      <c r="H199" s="149"/>
      <c r="I199" s="149"/>
      <c r="J199" s="149"/>
    </row>
    <row r="200" spans="8:10" ht="12.75">
      <c r="H200" s="149"/>
      <c r="I200" s="149"/>
      <c r="J200" s="149"/>
    </row>
    <row r="201" spans="8:10" ht="12.75">
      <c r="H201" s="149"/>
      <c r="I201" s="149"/>
      <c r="J201" s="149"/>
    </row>
    <row r="202" spans="8:10" ht="12.75">
      <c r="H202" s="149"/>
      <c r="I202" s="149"/>
      <c r="J202" s="149"/>
    </row>
    <row r="203" spans="8:10" ht="12.75">
      <c r="H203" s="149"/>
      <c r="I203" s="149"/>
      <c r="J203" s="149"/>
    </row>
    <row r="204" spans="8:10" ht="12.75">
      <c r="H204" s="149"/>
      <c r="I204" s="149"/>
      <c r="J204" s="149"/>
    </row>
    <row r="205" spans="8:10" ht="12.75">
      <c r="H205" s="149"/>
      <c r="I205" s="149"/>
      <c r="J205" s="149"/>
    </row>
    <row r="206" spans="8:10" ht="12.75">
      <c r="H206" s="149"/>
      <c r="I206" s="149"/>
      <c r="J206" s="149"/>
    </row>
    <row r="207" spans="8:10" ht="12.75">
      <c r="H207" s="149"/>
      <c r="I207" s="149"/>
      <c r="J207" s="149"/>
    </row>
    <row r="215" ht="12.75">
      <c r="A215" s="39" t="s">
        <v>162</v>
      </c>
    </row>
    <row r="216" ht="13.5" thickBot="1"/>
    <row r="217" spans="1:4" ht="12.75">
      <c r="A217" s="122" t="s">
        <v>131</v>
      </c>
      <c r="B217" s="123" t="s">
        <v>132</v>
      </c>
      <c r="C217" s="123" t="s">
        <v>133</v>
      </c>
      <c r="D217" s="124" t="s">
        <v>134</v>
      </c>
    </row>
    <row r="218" spans="1:7" ht="13.5" thickBot="1">
      <c r="A218" s="117" t="s">
        <v>135</v>
      </c>
      <c r="B218" s="86">
        <v>9.4</v>
      </c>
      <c r="C218" s="86">
        <v>18.3</v>
      </c>
      <c r="D218" s="119">
        <v>15.3</v>
      </c>
      <c r="E218" s="235" t="s">
        <v>229</v>
      </c>
      <c r="F218" s="236"/>
      <c r="G218" s="236"/>
    </row>
    <row r="219" spans="1:7" ht="13.5" thickBot="1">
      <c r="A219" s="117" t="s">
        <v>136</v>
      </c>
      <c r="B219" s="86">
        <v>11.7</v>
      </c>
      <c r="C219" s="86">
        <v>26</v>
      </c>
      <c r="D219" s="119">
        <v>25.3</v>
      </c>
      <c r="E219" s="235"/>
      <c r="F219" s="236"/>
      <c r="G219" s="236"/>
    </row>
    <row r="220" spans="1:7" ht="13.5" thickBot="1">
      <c r="A220" s="117" t="s">
        <v>137</v>
      </c>
      <c r="B220" s="86">
        <v>11.7</v>
      </c>
      <c r="C220" s="86">
        <v>26</v>
      </c>
      <c r="D220" s="119">
        <v>25.3</v>
      </c>
      <c r="E220" s="235"/>
      <c r="F220" s="236"/>
      <c r="G220" s="236"/>
    </row>
    <row r="221" spans="1:7" ht="13.5" thickBot="1">
      <c r="A221" s="117" t="s">
        <v>138</v>
      </c>
      <c r="B221" s="86">
        <v>7.15</v>
      </c>
      <c r="C221" s="86">
        <v>7.59</v>
      </c>
      <c r="D221" s="119">
        <v>5.48</v>
      </c>
      <c r="E221" s="235"/>
      <c r="F221" s="236"/>
      <c r="G221" s="236"/>
    </row>
    <row r="222" spans="1:7" ht="13.5" thickBot="1">
      <c r="A222" s="117" t="s">
        <v>139</v>
      </c>
      <c r="B222" s="86">
        <v>11.14</v>
      </c>
      <c r="C222" s="86">
        <v>13.29</v>
      </c>
      <c r="D222" s="119">
        <v>17.3</v>
      </c>
      <c r="E222" s="235"/>
      <c r="F222" s="236"/>
      <c r="G222" s="236"/>
    </row>
    <row r="223" spans="1:7" ht="13.5" thickBot="1">
      <c r="A223" s="117" t="s">
        <v>140</v>
      </c>
      <c r="B223" s="86">
        <v>12.53</v>
      </c>
      <c r="C223" s="86">
        <v>10.63</v>
      </c>
      <c r="D223" s="120"/>
      <c r="E223" s="235"/>
      <c r="F223" s="236"/>
      <c r="G223" s="236"/>
    </row>
    <row r="224" spans="1:4" ht="13.5" thickBot="1">
      <c r="A224" s="237"/>
      <c r="B224" s="238"/>
      <c r="C224" s="238"/>
      <c r="D224" s="239"/>
    </row>
    <row r="225" spans="1:4" ht="13.5" thickBot="1">
      <c r="A225" s="121"/>
      <c r="B225" s="121"/>
      <c r="C225" s="121"/>
      <c r="D225" s="121"/>
    </row>
    <row r="226" spans="1:4" ht="12.75">
      <c r="A226" s="122" t="s">
        <v>141</v>
      </c>
      <c r="B226" s="123" t="s">
        <v>132</v>
      </c>
      <c r="C226" s="123" t="s">
        <v>133</v>
      </c>
      <c r="D226" s="124" t="s">
        <v>134</v>
      </c>
    </row>
    <row r="227" spans="1:7" ht="13.5" thickBot="1">
      <c r="A227" s="117" t="s">
        <v>142</v>
      </c>
      <c r="B227" s="86">
        <v>60.3</v>
      </c>
      <c r="C227" s="86">
        <v>54.3</v>
      </c>
      <c r="D227" s="119">
        <v>47.4</v>
      </c>
      <c r="E227" s="235" t="s">
        <v>230</v>
      </c>
      <c r="F227" s="236"/>
      <c r="G227" s="236"/>
    </row>
    <row r="228" spans="1:7" ht="13.5" thickBot="1">
      <c r="A228" s="117" t="s">
        <v>143</v>
      </c>
      <c r="B228" s="86">
        <v>19.6</v>
      </c>
      <c r="C228" s="86">
        <v>15.2</v>
      </c>
      <c r="D228" s="119">
        <v>12.4</v>
      </c>
      <c r="E228" s="235"/>
      <c r="F228" s="236"/>
      <c r="G228" s="236"/>
    </row>
    <row r="229" spans="1:7" ht="13.5" thickBot="1">
      <c r="A229" s="117" t="s">
        <v>144</v>
      </c>
      <c r="B229" s="86">
        <v>12.6</v>
      </c>
      <c r="C229" s="86">
        <v>10.7</v>
      </c>
      <c r="D229" s="119">
        <v>8.6</v>
      </c>
      <c r="E229" s="235"/>
      <c r="F229" s="236"/>
      <c r="G229" s="236"/>
    </row>
    <row r="230" spans="1:7" ht="13.5" thickBot="1">
      <c r="A230" s="117" t="s">
        <v>145</v>
      </c>
      <c r="B230" s="86">
        <v>59.6</v>
      </c>
      <c r="C230" s="86">
        <v>55.8</v>
      </c>
      <c r="D230" s="119">
        <v>47.1</v>
      </c>
      <c r="E230" s="235"/>
      <c r="F230" s="236"/>
      <c r="G230" s="236"/>
    </row>
    <row r="231" spans="1:7" ht="13.5" thickBot="1">
      <c r="A231" s="117" t="s">
        <v>146</v>
      </c>
      <c r="B231" s="86">
        <v>18.3</v>
      </c>
      <c r="C231" s="86">
        <v>14.8</v>
      </c>
      <c r="D231" s="119">
        <v>9.7</v>
      </c>
      <c r="E231" s="235"/>
      <c r="F231" s="236"/>
      <c r="G231" s="236"/>
    </row>
    <row r="232" spans="1:7" ht="13.5" thickBot="1">
      <c r="A232" s="117" t="s">
        <v>147</v>
      </c>
      <c r="B232" s="86">
        <v>12.7</v>
      </c>
      <c r="C232" s="86">
        <v>10.5</v>
      </c>
      <c r="D232" s="120"/>
      <c r="E232" s="235"/>
      <c r="F232" s="236"/>
      <c r="G232" s="236"/>
    </row>
    <row r="233" spans="1:4" ht="13.5" thickBot="1">
      <c r="A233" s="237"/>
      <c r="B233" s="238"/>
      <c r="C233" s="238"/>
      <c r="D233" s="239"/>
    </row>
    <row r="234" spans="1:4" ht="13.5" thickBot="1">
      <c r="A234" s="121"/>
      <c r="B234" s="121"/>
      <c r="C234" s="121"/>
      <c r="D234" s="121"/>
    </row>
    <row r="235" spans="1:4" ht="12.75">
      <c r="A235" s="122" t="s">
        <v>148</v>
      </c>
      <c r="B235" s="123" t="s">
        <v>132</v>
      </c>
      <c r="C235" s="123" t="s">
        <v>133</v>
      </c>
      <c r="D235" s="124" t="s">
        <v>134</v>
      </c>
    </row>
    <row r="236" spans="1:11" ht="13.5" thickBot="1">
      <c r="A236" s="117" t="s">
        <v>149</v>
      </c>
      <c r="B236" s="86">
        <v>0.15</v>
      </c>
      <c r="C236" s="86">
        <v>0.55</v>
      </c>
      <c r="D236" s="119">
        <v>1.05</v>
      </c>
      <c r="E236" s="101" t="s">
        <v>231</v>
      </c>
      <c r="F236" s="133"/>
      <c r="G236" s="133"/>
      <c r="H236" s="133"/>
      <c r="I236" s="133"/>
      <c r="J236" s="133"/>
      <c r="K236" s="105"/>
    </row>
    <row r="237" spans="1:11" ht="13.5" thickBot="1">
      <c r="A237" s="117" t="s">
        <v>150</v>
      </c>
      <c r="B237" s="86">
        <v>1.2</v>
      </c>
      <c r="C237" s="89">
        <v>1</v>
      </c>
      <c r="D237" s="119">
        <v>1.4</v>
      </c>
      <c r="E237" s="101" t="s">
        <v>232</v>
      </c>
      <c r="F237" s="133"/>
      <c r="G237" s="133"/>
      <c r="H237" s="133"/>
      <c r="I237" s="133"/>
      <c r="J237" s="133"/>
      <c r="K237" s="105"/>
    </row>
    <row r="238" spans="1:11" ht="13.5" thickBot="1">
      <c r="A238" s="117" t="s">
        <v>151</v>
      </c>
      <c r="B238" s="86">
        <v>0.9</v>
      </c>
      <c r="C238" s="86">
        <v>0.7</v>
      </c>
      <c r="D238" s="119">
        <v>0.9</v>
      </c>
      <c r="E238" s="101" t="s">
        <v>225</v>
      </c>
      <c r="F238" s="133"/>
      <c r="G238" s="133"/>
      <c r="H238" s="133"/>
      <c r="I238" s="133"/>
      <c r="J238" s="133"/>
      <c r="K238" s="105"/>
    </row>
    <row r="239" spans="1:11" ht="13.5" thickBot="1">
      <c r="A239" s="117" t="s">
        <v>152</v>
      </c>
      <c r="B239" s="86">
        <v>25.3</v>
      </c>
      <c r="C239" s="86">
        <v>8.5</v>
      </c>
      <c r="D239" s="119">
        <v>3.2</v>
      </c>
      <c r="E239" s="101" t="s">
        <v>233</v>
      </c>
      <c r="F239" s="133"/>
      <c r="G239" s="133"/>
      <c r="H239" s="133"/>
      <c r="I239" s="133"/>
      <c r="J239" s="133"/>
      <c r="K239" s="105"/>
    </row>
    <row r="240" spans="1:11" ht="13.5" thickBot="1">
      <c r="A240" s="117" t="s">
        <v>153</v>
      </c>
      <c r="B240" s="86">
        <v>2.1</v>
      </c>
      <c r="C240" s="86">
        <v>2.7</v>
      </c>
      <c r="D240" s="119">
        <v>5.7</v>
      </c>
      <c r="E240" s="101" t="s">
        <v>234</v>
      </c>
      <c r="F240" s="133"/>
      <c r="G240" s="133"/>
      <c r="H240" s="133"/>
      <c r="I240" s="133"/>
      <c r="J240" s="133"/>
      <c r="K240" s="105"/>
    </row>
    <row r="241" spans="1:4" ht="13.5" thickBot="1">
      <c r="A241" s="117" t="s">
        <v>154</v>
      </c>
      <c r="B241" s="86">
        <v>8.96</v>
      </c>
      <c r="C241" s="86">
        <v>8.49</v>
      </c>
      <c r="D241" s="120"/>
    </row>
    <row r="242" spans="1:4" ht="13.5" thickBot="1">
      <c r="A242" s="237"/>
      <c r="B242" s="238"/>
      <c r="C242" s="238"/>
      <c r="D242" s="239"/>
    </row>
    <row r="243" spans="1:4" ht="13.5" thickBot="1">
      <c r="A243" s="121"/>
      <c r="B243" s="121"/>
      <c r="C243" s="121"/>
      <c r="D243" s="121"/>
    </row>
    <row r="244" spans="1:4" ht="12.75">
      <c r="A244" s="122" t="s">
        <v>155</v>
      </c>
      <c r="B244" s="123" t="s">
        <v>132</v>
      </c>
      <c r="C244" s="123" t="s">
        <v>133</v>
      </c>
      <c r="D244" s="124" t="s">
        <v>134</v>
      </c>
    </row>
    <row r="245" spans="1:7" ht="13.5" thickBot="1">
      <c r="A245" s="117" t="s">
        <v>156</v>
      </c>
      <c r="B245" s="86">
        <v>28.3</v>
      </c>
      <c r="C245" s="86">
        <v>25</v>
      </c>
      <c r="D245" s="119">
        <v>16.4</v>
      </c>
      <c r="E245" s="235" t="s">
        <v>235</v>
      </c>
      <c r="F245" s="236"/>
      <c r="G245" s="236"/>
    </row>
    <row r="246" spans="1:7" ht="13.5" thickBot="1">
      <c r="A246" s="117" t="s">
        <v>157</v>
      </c>
      <c r="B246" s="86">
        <v>13.5</v>
      </c>
      <c r="C246" s="86">
        <v>9.4</v>
      </c>
      <c r="D246" s="119">
        <v>2.9</v>
      </c>
      <c r="E246" s="235"/>
      <c r="F246" s="236"/>
      <c r="G246" s="236"/>
    </row>
    <row r="247" spans="1:7" ht="13.5" thickBot="1">
      <c r="A247" s="117" t="s">
        <v>158</v>
      </c>
      <c r="B247" s="86">
        <v>24.5</v>
      </c>
      <c r="C247" s="86">
        <v>16.2</v>
      </c>
      <c r="D247" s="119">
        <v>7.9</v>
      </c>
      <c r="E247" s="235"/>
      <c r="F247" s="236"/>
      <c r="G247" s="236"/>
    </row>
    <row r="248" spans="1:7" ht="13.5" thickBot="1">
      <c r="A248" s="117" t="s">
        <v>159</v>
      </c>
      <c r="B248" s="86">
        <v>30.9</v>
      </c>
      <c r="C248" s="86">
        <v>24.6</v>
      </c>
      <c r="D248" s="119">
        <v>12.4</v>
      </c>
      <c r="E248" s="235"/>
      <c r="F248" s="236"/>
      <c r="G248" s="236"/>
    </row>
    <row r="249" spans="1:7" ht="13.5" thickBot="1">
      <c r="A249" s="117" t="s">
        <v>160</v>
      </c>
      <c r="B249" s="86">
        <v>13.7</v>
      </c>
      <c r="C249" s="86">
        <v>8.8</v>
      </c>
      <c r="D249" s="119">
        <v>2.1</v>
      </c>
      <c r="E249" s="235"/>
      <c r="F249" s="236"/>
      <c r="G249" s="236"/>
    </row>
    <row r="250" spans="1:7" ht="13.5" thickBot="1">
      <c r="A250" s="117" t="s">
        <v>161</v>
      </c>
      <c r="B250" s="86">
        <v>25.8</v>
      </c>
      <c r="C250" s="86">
        <v>14.9</v>
      </c>
      <c r="D250" s="120"/>
      <c r="E250" s="235"/>
      <c r="F250" s="236"/>
      <c r="G250" s="236"/>
    </row>
    <row r="251" spans="1:4" ht="13.5" thickBot="1">
      <c r="A251" s="167"/>
      <c r="B251" s="168"/>
      <c r="C251" s="168"/>
      <c r="D251" s="169"/>
    </row>
    <row r="252" ht="12.75">
      <c r="A252" s="46" t="s">
        <v>164</v>
      </c>
    </row>
  </sheetData>
  <mergeCells count="71">
    <mergeCell ref="H6:L6"/>
    <mergeCell ref="M6:N6"/>
    <mergeCell ref="H54:K54"/>
    <mergeCell ref="M54:N54"/>
    <mergeCell ref="A25:F25"/>
    <mergeCell ref="A64:F64"/>
    <mergeCell ref="A65:F65"/>
    <mergeCell ref="A62:F62"/>
    <mergeCell ref="A29:F29"/>
    <mergeCell ref="A35:F35"/>
    <mergeCell ref="A37:F37"/>
    <mergeCell ref="A40:F40"/>
    <mergeCell ref="A57:F57"/>
    <mergeCell ref="A44:F44"/>
    <mergeCell ref="A1:F1"/>
    <mergeCell ref="A2:F2"/>
    <mergeCell ref="A5:F6"/>
    <mergeCell ref="A56:F56"/>
    <mergeCell ref="A48:F48"/>
    <mergeCell ref="A49:F49"/>
    <mergeCell ref="A50:F50"/>
    <mergeCell ref="A3:F3"/>
    <mergeCell ref="A7:F7"/>
    <mergeCell ref="A23:F23"/>
    <mergeCell ref="A71:F71"/>
    <mergeCell ref="A73:F73"/>
    <mergeCell ref="A75:F75"/>
    <mergeCell ref="A76:F76"/>
    <mergeCell ref="A77:F77"/>
    <mergeCell ref="A81:F81"/>
    <mergeCell ref="A83:F83"/>
    <mergeCell ref="A84:F84"/>
    <mergeCell ref="A89:F89"/>
    <mergeCell ref="A91:F91"/>
    <mergeCell ref="A93:F93"/>
    <mergeCell ref="A94:F94"/>
    <mergeCell ref="A97:F97"/>
    <mergeCell ref="A99:F99"/>
    <mergeCell ref="A101:F101"/>
    <mergeCell ref="A125:F125"/>
    <mergeCell ref="A112:F112"/>
    <mergeCell ref="A113:F113"/>
    <mergeCell ref="A114:F114"/>
    <mergeCell ref="A119:F119"/>
    <mergeCell ref="A141:F141"/>
    <mergeCell ref="A145:F145"/>
    <mergeCell ref="A138:F138"/>
    <mergeCell ref="A134:F134"/>
    <mergeCell ref="A136:F136"/>
    <mergeCell ref="A137:F137"/>
    <mergeCell ref="A147:F147"/>
    <mergeCell ref="A148:F148"/>
    <mergeCell ref="A149:F149"/>
    <mergeCell ref="A152:F152"/>
    <mergeCell ref="A166:F166"/>
    <mergeCell ref="A167:F167"/>
    <mergeCell ref="A168:F168"/>
    <mergeCell ref="A157:F157"/>
    <mergeCell ref="A159:F159"/>
    <mergeCell ref="A164:F164"/>
    <mergeCell ref="A165:F165"/>
    <mergeCell ref="A233:D233"/>
    <mergeCell ref="A242:D242"/>
    <mergeCell ref="A251:D251"/>
    <mergeCell ref="A180:H180"/>
    <mergeCell ref="A183:C183"/>
    <mergeCell ref="A224:D224"/>
    <mergeCell ref="E218:G223"/>
    <mergeCell ref="E227:G232"/>
    <mergeCell ref="E245:G250"/>
    <mergeCell ref="H195:J195"/>
  </mergeCells>
  <hyperlinks>
    <hyperlink ref="A48" r:id="rId1" display="http://moneycentral.msn.com/inc/Attributions.asp"/>
    <hyperlink ref="A49" r:id="rId2" display="http://www.hemscottdata.com/"/>
    <hyperlink ref="A50" r:id="rId3" display="http://www.comstock-interactivedata.com/"/>
    <hyperlink ref="A112" r:id="rId4" display="http://moneycentral.msn.com/inc/Attributions.asp"/>
    <hyperlink ref="A113" r:id="rId5" display="http://www.hemscottdata.com/"/>
    <hyperlink ref="A114" r:id="rId6" display="http://www.comstock-interactivedata.com/"/>
    <hyperlink ref="A166" r:id="rId7" display="http://moneycentral.msn.com/inc/Attributions.asp"/>
    <hyperlink ref="A167" r:id="rId8" display="http://www.hemscottdata.com/"/>
    <hyperlink ref="A168" r:id="rId9" display="http://www.comstock-interactivedata.com/"/>
  </hyperlinks>
  <printOptions/>
  <pageMargins left="0.75" right="0.75" top="1" bottom="1" header="0.5" footer="0.5"/>
  <pageSetup orientation="portrait" paperSize="9"/>
  <drawing r:id="rId10"/>
</worksheet>
</file>

<file path=xl/worksheets/sheet3.xml><?xml version="1.0" encoding="utf-8"?>
<worksheet xmlns="http://schemas.openxmlformats.org/spreadsheetml/2006/main" xmlns:r="http://schemas.openxmlformats.org/officeDocument/2006/relationships">
  <dimension ref="A1:O93"/>
  <sheetViews>
    <sheetView tabSelected="1" workbookViewId="0" topLeftCell="A1">
      <selection activeCell="C17" sqref="C17"/>
    </sheetView>
  </sheetViews>
  <sheetFormatPr defaultColWidth="9.140625" defaultRowHeight="12.75"/>
  <cols>
    <col min="1" max="1" width="30.7109375" style="0" customWidth="1"/>
    <col min="2" max="3" width="9.421875" style="0" bestFit="1" customWidth="1"/>
    <col min="11" max="11" width="24.7109375" style="0" customWidth="1"/>
    <col min="12" max="12" width="9.8515625" style="0" bestFit="1" customWidth="1"/>
    <col min="13" max="13" width="9.00390625" style="0" customWidth="1"/>
    <col min="14" max="14" width="9.8515625" style="0" bestFit="1" customWidth="1"/>
    <col min="15" max="15" width="10.140625" style="0" bestFit="1" customWidth="1"/>
  </cols>
  <sheetData>
    <row r="1" spans="1:5" ht="15.75">
      <c r="A1" s="251" t="s">
        <v>253</v>
      </c>
      <c r="B1" s="251"/>
      <c r="C1" s="251"/>
      <c r="D1" s="251"/>
      <c r="E1" s="251"/>
    </row>
    <row r="3" spans="1:5" ht="12.75">
      <c r="A3" s="101"/>
      <c r="B3" s="102" t="s">
        <v>237</v>
      </c>
      <c r="C3" s="102" t="s">
        <v>238</v>
      </c>
      <c r="D3" s="103" t="s">
        <v>241</v>
      </c>
      <c r="E3" s="99" t="s">
        <v>241</v>
      </c>
    </row>
    <row r="4" spans="1:5" ht="12.75">
      <c r="A4" s="104" t="s">
        <v>240</v>
      </c>
      <c r="B4" s="105"/>
      <c r="C4" s="105"/>
      <c r="D4" s="105"/>
      <c r="E4" s="100"/>
    </row>
    <row r="5" spans="1:5" ht="12.75">
      <c r="A5" s="106" t="s">
        <v>5</v>
      </c>
      <c r="B5" s="107">
        <f>KO!H9</f>
        <v>1</v>
      </c>
      <c r="C5" s="107">
        <f>PEP!H9</f>
        <v>1</v>
      </c>
      <c r="D5" s="105"/>
      <c r="E5" s="253" t="s">
        <v>237</v>
      </c>
    </row>
    <row r="6" spans="1:5" ht="12.75">
      <c r="A6" s="106" t="s">
        <v>7</v>
      </c>
      <c r="B6" s="107">
        <f>KO!H11</f>
        <v>0.6856388504155124</v>
      </c>
      <c r="C6" s="107">
        <f>PEP!H11</f>
        <v>0.6002088323813034</v>
      </c>
      <c r="D6" s="108" t="s">
        <v>237</v>
      </c>
      <c r="E6" s="253"/>
    </row>
    <row r="7" spans="1:5" ht="21">
      <c r="A7" s="106" t="s">
        <v>207</v>
      </c>
      <c r="B7" s="107">
        <f>KO!H12</f>
        <v>0.3819252077562327</v>
      </c>
      <c r="C7" s="107">
        <f>PEP!H12</f>
        <v>0.37817087402493704</v>
      </c>
      <c r="D7" s="108" t="s">
        <v>237</v>
      </c>
      <c r="E7" s="253"/>
    </row>
    <row r="8" spans="1:5" ht="12.75">
      <c r="A8" s="106" t="s">
        <v>12</v>
      </c>
      <c r="B8" s="107">
        <f>KO!H16</f>
        <v>0.26337430747922436</v>
      </c>
      <c r="C8" s="107">
        <f>PEP!H16</f>
        <v>0.1818684355997789</v>
      </c>
      <c r="D8" s="108" t="s">
        <v>237</v>
      </c>
      <c r="E8" s="253"/>
    </row>
    <row r="9" spans="1:5" ht="12.75">
      <c r="A9" s="106" t="s">
        <v>17</v>
      </c>
      <c r="B9" s="107">
        <f>KO!H21</f>
        <v>0.2895602493074792</v>
      </c>
      <c r="C9" s="107">
        <f>PEP!H21</f>
        <v>0.19599533198206498</v>
      </c>
      <c r="D9" s="108" t="s">
        <v>237</v>
      </c>
      <c r="E9" s="253"/>
    </row>
    <row r="10" spans="1:5" ht="12.75">
      <c r="A10" s="106" t="s">
        <v>18</v>
      </c>
      <c r="B10" s="107">
        <f>KO!H22</f>
        <v>0.07868767313019391</v>
      </c>
      <c r="C10" s="107">
        <f>PEP!H22</f>
        <v>0.07075732448866777</v>
      </c>
      <c r="D10" s="108" t="s">
        <v>237</v>
      </c>
      <c r="E10" s="253"/>
    </row>
    <row r="11" spans="1:5" ht="12.75">
      <c r="A11" s="106" t="s">
        <v>20</v>
      </c>
      <c r="B11" s="107">
        <f>KO!H26</f>
        <v>0.21087257617728533</v>
      </c>
      <c r="C11" s="107">
        <f>PEP!H26</f>
        <v>0.12523800749339722</v>
      </c>
      <c r="D11" s="108" t="s">
        <v>237</v>
      </c>
      <c r="E11" s="253"/>
    </row>
    <row r="12" spans="1:5" ht="12.75">
      <c r="A12" s="96"/>
      <c r="B12" s="97"/>
      <c r="C12" s="97"/>
      <c r="D12" s="97"/>
      <c r="E12" s="93"/>
    </row>
    <row r="13" spans="1:5" ht="12.75">
      <c r="A13" s="109" t="s">
        <v>239</v>
      </c>
      <c r="B13" s="108"/>
      <c r="C13" s="108"/>
      <c r="D13" s="108"/>
      <c r="E13" s="98"/>
    </row>
    <row r="14" spans="1:5" ht="12.75">
      <c r="A14" s="106" t="s">
        <v>5</v>
      </c>
      <c r="B14" s="110">
        <f>KO!G9</f>
        <v>0.03553790760701449</v>
      </c>
      <c r="C14" s="110">
        <f>PEP!G9</f>
        <v>0.04857264331392183</v>
      </c>
      <c r="D14" s="108" t="s">
        <v>238</v>
      </c>
      <c r="E14" s="250" t="s">
        <v>238</v>
      </c>
    </row>
    <row r="15" spans="1:5" ht="12.75">
      <c r="A15" s="106" t="s">
        <v>7</v>
      </c>
      <c r="B15" s="110">
        <f>KO!G11</f>
        <v>0.0162644270770985</v>
      </c>
      <c r="C15" s="110">
        <f>PEP!G11</f>
        <v>0.03399165875733321</v>
      </c>
      <c r="D15" s="108" t="s">
        <v>238</v>
      </c>
      <c r="E15" s="250"/>
    </row>
    <row r="16" spans="1:5" ht="21">
      <c r="A16" s="106" t="s">
        <v>207</v>
      </c>
      <c r="B16" s="110">
        <f>KO!G12</f>
        <v>0.003659713490410501</v>
      </c>
      <c r="C16" s="110">
        <f>PEP!G12</f>
        <v>0.014870053031159191</v>
      </c>
      <c r="D16" s="108" t="s">
        <v>237</v>
      </c>
      <c r="E16" s="250"/>
    </row>
    <row r="17" spans="1:5" ht="12.75">
      <c r="A17" s="106" t="s">
        <v>12</v>
      </c>
      <c r="B17" s="110">
        <f>KO!G16</f>
        <v>0.03260950764632167</v>
      </c>
      <c r="C17" s="110">
        <f>PEP!G16</f>
        <v>0.07660577308206223</v>
      </c>
      <c r="D17" s="108" t="s">
        <v>238</v>
      </c>
      <c r="E17" s="250"/>
    </row>
    <row r="18" spans="1:5" ht="12.75">
      <c r="A18" s="106" t="s">
        <v>17</v>
      </c>
      <c r="B18" s="110">
        <f>KO!G21</f>
        <v>0.04222326800750248</v>
      </c>
      <c r="C18" s="110">
        <f>PEP!G21</f>
        <v>0.12186315050213692</v>
      </c>
      <c r="D18" s="108" t="s">
        <v>238</v>
      </c>
      <c r="E18" s="250"/>
    </row>
    <row r="19" spans="1:5" ht="12.75">
      <c r="A19" s="106" t="s">
        <v>18</v>
      </c>
      <c r="B19" s="110">
        <f>KO!G22</f>
        <v>0.018269106534348212</v>
      </c>
      <c r="C19" s="110">
        <f>PEP!G22</f>
        <v>0.13940596843073863</v>
      </c>
      <c r="D19" s="108" t="s">
        <v>238</v>
      </c>
      <c r="E19" s="250"/>
    </row>
    <row r="20" spans="1:5" ht="12.75">
      <c r="A20" s="106" t="s">
        <v>20</v>
      </c>
      <c r="B20" s="110">
        <f>KO!G26</f>
        <v>0.05192150839563809</v>
      </c>
      <c r="C20" s="110">
        <f>PEP!G26</f>
        <v>0.11252503485425379</v>
      </c>
      <c r="D20" s="108" t="s">
        <v>238</v>
      </c>
      <c r="E20" s="250"/>
    </row>
    <row r="21" spans="1:5" ht="12.75">
      <c r="A21" s="96"/>
      <c r="B21" s="97"/>
      <c r="C21" s="97"/>
      <c r="D21" s="93"/>
      <c r="E21" s="93"/>
    </row>
    <row r="22" spans="1:5" ht="12.75">
      <c r="A22" s="109" t="s">
        <v>243</v>
      </c>
      <c r="B22" s="108"/>
      <c r="C22" s="108"/>
      <c r="D22" s="105"/>
      <c r="E22" s="98"/>
    </row>
    <row r="23" spans="1:5" ht="12.75">
      <c r="A23" s="111" t="s">
        <v>244</v>
      </c>
      <c r="B23" s="112">
        <f>KO!M61</f>
        <v>35.16663781163435</v>
      </c>
      <c r="C23" s="112">
        <f>PEP!M61</f>
        <v>35.0853755911799</v>
      </c>
      <c r="D23" s="108" t="s">
        <v>247</v>
      </c>
      <c r="E23" s="250" t="s">
        <v>238</v>
      </c>
    </row>
    <row r="24" spans="1:5" ht="12.75">
      <c r="A24" s="111" t="s">
        <v>245</v>
      </c>
      <c r="B24" s="112">
        <f>KO!M62</f>
        <v>71.46220570012392</v>
      </c>
      <c r="C24" s="112">
        <f>PEP!M62</f>
        <v>45.33760946381933</v>
      </c>
      <c r="D24" s="108" t="s">
        <v>238</v>
      </c>
      <c r="E24" s="250"/>
    </row>
    <row r="25" spans="1:5" ht="12.75">
      <c r="A25" s="111" t="s">
        <v>246</v>
      </c>
      <c r="B25" s="112">
        <f>KO!M79</f>
        <v>220.51769241360319</v>
      </c>
      <c r="C25" s="112">
        <f>PEP!M79</f>
        <v>162.2004148102627</v>
      </c>
      <c r="D25" s="108" t="s">
        <v>237</v>
      </c>
      <c r="E25" s="250"/>
    </row>
    <row r="26" spans="1:5" ht="12.75">
      <c r="A26" s="111" t="s">
        <v>150</v>
      </c>
      <c r="B26" s="112">
        <f>KO!M63</f>
        <v>1.0738693708847984</v>
      </c>
      <c r="C26" s="112">
        <f>PEP!M63</f>
        <v>1.1816437677930436</v>
      </c>
      <c r="D26" s="108" t="s">
        <v>238</v>
      </c>
      <c r="E26" s="250"/>
    </row>
    <row r="27" spans="1:5" ht="12.75">
      <c r="A27" s="111" t="s">
        <v>151</v>
      </c>
      <c r="B27" s="112">
        <f>KO!M64</f>
        <v>0.9371846013360888</v>
      </c>
      <c r="C27" s="112">
        <f>PEP!M64</f>
        <v>0.9814952345587326</v>
      </c>
      <c r="D27" s="108" t="s">
        <v>238</v>
      </c>
      <c r="E27" s="250"/>
    </row>
    <row r="28" spans="1:5" ht="12.75">
      <c r="A28" s="96"/>
      <c r="B28" s="97"/>
      <c r="C28" s="97"/>
      <c r="D28" s="97"/>
      <c r="E28" s="93"/>
    </row>
    <row r="29" spans="1:5" ht="12.75">
      <c r="A29" s="109" t="s">
        <v>248</v>
      </c>
      <c r="B29" s="108"/>
      <c r="C29" s="108"/>
      <c r="D29" s="108"/>
      <c r="E29" s="98"/>
    </row>
    <row r="30" spans="1:5" ht="12.75">
      <c r="A30" s="111" t="s">
        <v>249</v>
      </c>
      <c r="B30" s="112">
        <f>KO!M19</f>
        <v>25.354166666666668</v>
      </c>
      <c r="C30" s="112">
        <f>PEP!M19</f>
        <v>23.1328125</v>
      </c>
      <c r="D30" s="108" t="s">
        <v>237</v>
      </c>
      <c r="E30" s="250" t="s">
        <v>237</v>
      </c>
    </row>
    <row r="31" spans="1:5" ht="12.75">
      <c r="A31" s="111" t="s">
        <v>250</v>
      </c>
      <c r="B31" s="110">
        <f>KO!M85</f>
        <v>0.06678997716828994</v>
      </c>
      <c r="C31" s="110">
        <f>PEP!M85</f>
        <v>0.14446966443776454</v>
      </c>
      <c r="D31" s="108" t="s">
        <v>237</v>
      </c>
      <c r="E31" s="250"/>
    </row>
    <row r="32" spans="1:5" ht="12.75">
      <c r="A32" s="96"/>
      <c r="B32" s="97"/>
      <c r="C32" s="97"/>
      <c r="D32" s="97"/>
      <c r="E32" s="93"/>
    </row>
    <row r="33" spans="1:5" ht="12.75">
      <c r="A33" s="109" t="s">
        <v>203</v>
      </c>
      <c r="B33" s="110">
        <f>KO!M96</f>
        <v>0.30176525240012386</v>
      </c>
      <c r="C33" s="110">
        <f>PEP!M96</f>
        <v>0.29241359529614225</v>
      </c>
      <c r="D33" s="108" t="s">
        <v>237</v>
      </c>
      <c r="E33" s="95" t="s">
        <v>237</v>
      </c>
    </row>
    <row r="34" spans="1:5" ht="12.75">
      <c r="A34" s="96"/>
      <c r="B34" s="97"/>
      <c r="C34" s="97"/>
      <c r="D34" s="97"/>
      <c r="E34" s="93"/>
    </row>
    <row r="35" spans="1:5" ht="12.75">
      <c r="A35" s="109" t="s">
        <v>251</v>
      </c>
      <c r="B35" s="108"/>
      <c r="C35" s="108"/>
      <c r="D35" s="108"/>
      <c r="E35" s="98"/>
    </row>
    <row r="36" spans="1:5" ht="12.75">
      <c r="A36" s="111" t="s">
        <v>286</v>
      </c>
      <c r="B36" s="112">
        <f>KO!M107</f>
        <v>19.97823004548629</v>
      </c>
      <c r="C36" s="112">
        <f>PEP!M107</f>
        <v>22.549396150073566</v>
      </c>
      <c r="D36" s="108" t="s">
        <v>238</v>
      </c>
      <c r="E36" s="250" t="s">
        <v>238</v>
      </c>
    </row>
    <row r="37" spans="1:5" ht="12.75">
      <c r="A37" s="111" t="s">
        <v>287</v>
      </c>
      <c r="B37" s="112">
        <f>KO!B108</f>
        <v>6.028735632183908</v>
      </c>
      <c r="C37" s="112">
        <f>PEP!B108</f>
        <v>6.593749999999999</v>
      </c>
      <c r="D37" s="108" t="s">
        <v>238</v>
      </c>
      <c r="E37" s="250"/>
    </row>
    <row r="38" spans="1:5" ht="12.75">
      <c r="A38" s="111" t="s">
        <v>257</v>
      </c>
      <c r="B38" s="112">
        <v>0.38</v>
      </c>
      <c r="C38" s="112">
        <v>0.49</v>
      </c>
      <c r="D38" s="108" t="s">
        <v>237</v>
      </c>
      <c r="E38" s="94"/>
    </row>
    <row r="39" spans="1:5" ht="12.75">
      <c r="A39" s="96"/>
      <c r="B39" s="97"/>
      <c r="C39" s="97"/>
      <c r="D39" s="97"/>
      <c r="E39" s="93"/>
    </row>
    <row r="40" spans="1:9" ht="12.75" customHeight="1">
      <c r="A40" s="104" t="s">
        <v>199</v>
      </c>
      <c r="B40" s="101"/>
      <c r="C40" s="108"/>
      <c r="D40" s="108"/>
      <c r="E40" s="98"/>
      <c r="F40" s="252" t="s">
        <v>285</v>
      </c>
      <c r="G40" s="252"/>
      <c r="H40" s="252"/>
      <c r="I40" s="252"/>
    </row>
    <row r="41" spans="1:9" ht="12.75">
      <c r="A41" s="101" t="s">
        <v>200</v>
      </c>
      <c r="B41" s="112">
        <f>KO!M100</f>
        <v>0.21087257617728533</v>
      </c>
      <c r="C41" s="112">
        <f>PEP!M100</f>
        <v>0.12523800749339722</v>
      </c>
      <c r="D41" s="108" t="s">
        <v>237</v>
      </c>
      <c r="E41" s="250" t="s">
        <v>238</v>
      </c>
      <c r="F41" s="252"/>
      <c r="G41" s="252"/>
      <c r="H41" s="252"/>
      <c r="I41" s="252"/>
    </row>
    <row r="42" spans="1:9" ht="12.75">
      <c r="A42" s="101" t="s">
        <v>201</v>
      </c>
      <c r="B42" s="112">
        <f>KO!M101</f>
        <v>0.7605754353622807</v>
      </c>
      <c r="C42" s="112">
        <f>PEP!M101</f>
        <v>1.0905985196101418</v>
      </c>
      <c r="D42" s="108" t="s">
        <v>238</v>
      </c>
      <c r="E42" s="250"/>
      <c r="F42" s="252"/>
      <c r="G42" s="252"/>
      <c r="H42" s="252"/>
      <c r="I42" s="252"/>
    </row>
    <row r="43" spans="1:9" ht="12.75">
      <c r="A43" s="101" t="s">
        <v>202</v>
      </c>
      <c r="B43" s="112">
        <f>KO!M102</f>
        <v>1.8815113038092288</v>
      </c>
      <c r="C43" s="112">
        <f>PEP!M102</f>
        <v>2.1409006166642763</v>
      </c>
      <c r="D43" s="108" t="s">
        <v>238</v>
      </c>
      <c r="E43" s="250"/>
      <c r="F43" s="252"/>
      <c r="G43" s="252"/>
      <c r="H43" s="252"/>
      <c r="I43" s="252"/>
    </row>
    <row r="44" spans="1:9" ht="12.75">
      <c r="A44" s="101" t="s">
        <v>203</v>
      </c>
      <c r="B44" s="110">
        <f>KO!M103</f>
        <v>0.30176525240012386</v>
      </c>
      <c r="C44" s="110">
        <f>PEP!M103</f>
        <v>0.29241359529614225</v>
      </c>
      <c r="D44" s="108" t="s">
        <v>237</v>
      </c>
      <c r="E44" s="250"/>
      <c r="F44" s="252"/>
      <c r="G44" s="252"/>
      <c r="H44" s="252"/>
      <c r="I44" s="252"/>
    </row>
    <row r="45" spans="1:9" ht="12.75">
      <c r="A45" s="101" t="s">
        <v>208</v>
      </c>
      <c r="B45" s="112">
        <f>KO!M104</f>
        <v>0.16587225929456625</v>
      </c>
      <c r="C45" s="112">
        <f>PEP!M104</f>
        <v>0.15165876777251186</v>
      </c>
      <c r="D45" s="108" t="s">
        <v>238</v>
      </c>
      <c r="E45" s="250"/>
      <c r="F45" s="252"/>
      <c r="G45" s="252"/>
      <c r="H45" s="252"/>
      <c r="I45" s="252"/>
    </row>
    <row r="46" spans="1:9" ht="12.75">
      <c r="A46" s="113" t="s">
        <v>211</v>
      </c>
      <c r="B46" s="112">
        <f>KO!M105</f>
        <v>0.050054484192203576</v>
      </c>
      <c r="C46" s="112">
        <f>PEP!M105</f>
        <v>0.0443470855425429</v>
      </c>
      <c r="D46" s="108" t="s">
        <v>238</v>
      </c>
      <c r="E46" s="250"/>
      <c r="F46" s="252"/>
      <c r="G46" s="252"/>
      <c r="H46" s="252"/>
      <c r="I46" s="252"/>
    </row>
    <row r="47" spans="1:4" ht="12.75">
      <c r="A47" s="96"/>
      <c r="B47" s="97"/>
      <c r="C47" s="97"/>
      <c r="D47" s="97"/>
    </row>
    <row r="48" ht="13.5" thickBot="1"/>
    <row r="49" spans="1:15" ht="13.5">
      <c r="A49" s="114" t="s">
        <v>131</v>
      </c>
      <c r="B49" s="115" t="s">
        <v>237</v>
      </c>
      <c r="C49" s="115" t="s">
        <v>238</v>
      </c>
      <c r="D49" s="115" t="s">
        <v>133</v>
      </c>
      <c r="E49" s="116" t="s">
        <v>134</v>
      </c>
      <c r="F49" s="98"/>
      <c r="G49" s="98"/>
      <c r="H49" s="98"/>
      <c r="I49" s="98"/>
      <c r="K49" s="257" t="s">
        <v>265</v>
      </c>
      <c r="L49" s="257"/>
      <c r="M49" s="257"/>
      <c r="N49" s="257"/>
      <c r="O49" s="155"/>
    </row>
    <row r="50" spans="1:14" ht="13.5" thickBot="1">
      <c r="A50" s="117" t="s">
        <v>135</v>
      </c>
      <c r="B50" s="118">
        <v>-0.8</v>
      </c>
      <c r="C50" s="86">
        <v>9.4</v>
      </c>
      <c r="D50" s="86">
        <v>18.3</v>
      </c>
      <c r="E50" s="119">
        <v>15.3</v>
      </c>
      <c r="F50" s="259" t="s">
        <v>258</v>
      </c>
      <c r="G50" s="260"/>
      <c r="H50" s="260"/>
      <c r="I50" s="260"/>
      <c r="K50" s="258"/>
      <c r="L50" s="258"/>
      <c r="M50" s="258"/>
      <c r="N50" s="258"/>
    </row>
    <row r="51" spans="1:15" ht="16.5" thickBot="1">
      <c r="A51" s="117" t="s">
        <v>136</v>
      </c>
      <c r="B51" s="86">
        <v>10.4</v>
      </c>
      <c r="C51" s="86">
        <v>11.7</v>
      </c>
      <c r="D51" s="86">
        <v>26.1</v>
      </c>
      <c r="E51" s="119">
        <v>25.1</v>
      </c>
      <c r="F51" s="259"/>
      <c r="G51" s="260"/>
      <c r="H51" s="260"/>
      <c r="I51" s="260"/>
      <c r="K51" s="125"/>
      <c r="L51" s="154" t="s">
        <v>237</v>
      </c>
      <c r="M51" s="154" t="s">
        <v>266</v>
      </c>
      <c r="N51" s="154" t="s">
        <v>238</v>
      </c>
      <c r="O51" s="154" t="s">
        <v>133</v>
      </c>
    </row>
    <row r="52" spans="1:15" ht="15.75" thickBot="1">
      <c r="A52" s="117" t="s">
        <v>137</v>
      </c>
      <c r="B52" s="86">
        <v>10.4</v>
      </c>
      <c r="C52" s="86">
        <v>11.7</v>
      </c>
      <c r="D52" s="86">
        <v>26.1</v>
      </c>
      <c r="E52" s="119">
        <v>25.1</v>
      </c>
      <c r="F52" s="259"/>
      <c r="G52" s="260"/>
      <c r="H52" s="260"/>
      <c r="I52" s="260"/>
      <c r="K52" s="150" t="s">
        <v>267</v>
      </c>
      <c r="L52" s="151" t="s">
        <v>313</v>
      </c>
      <c r="M52" s="151" t="s">
        <v>314</v>
      </c>
      <c r="N52" s="151" t="s">
        <v>315</v>
      </c>
      <c r="O52" s="151" t="s">
        <v>316</v>
      </c>
    </row>
    <row r="53" spans="1:15" ht="15.75" thickBot="1">
      <c r="A53" s="117" t="s">
        <v>138</v>
      </c>
      <c r="B53" s="86">
        <v>2.84</v>
      </c>
      <c r="C53" s="86">
        <v>7.15</v>
      </c>
      <c r="D53" s="86">
        <v>7.59</v>
      </c>
      <c r="E53" s="119">
        <v>5.6</v>
      </c>
      <c r="F53" s="259"/>
      <c r="G53" s="260"/>
      <c r="H53" s="260"/>
      <c r="I53" s="260"/>
      <c r="K53" s="150" t="s">
        <v>281</v>
      </c>
      <c r="L53" s="152">
        <v>55000</v>
      </c>
      <c r="M53" s="152">
        <v>58581</v>
      </c>
      <c r="N53" s="152">
        <v>157000</v>
      </c>
      <c r="O53" s="151" t="s">
        <v>317</v>
      </c>
    </row>
    <row r="54" spans="1:15" ht="15.75" thickBot="1">
      <c r="A54" s="117" t="s">
        <v>139</v>
      </c>
      <c r="B54" s="86">
        <v>8.86</v>
      </c>
      <c r="C54" s="86">
        <v>11.14</v>
      </c>
      <c r="D54" s="86">
        <v>13.29</v>
      </c>
      <c r="E54" s="119">
        <v>17.43</v>
      </c>
      <c r="F54" s="259"/>
      <c r="G54" s="260"/>
      <c r="H54" s="260"/>
      <c r="I54" s="260"/>
      <c r="K54" s="150" t="s">
        <v>268</v>
      </c>
      <c r="L54" s="153">
        <v>0.026</v>
      </c>
      <c r="M54" s="153">
        <v>0.225</v>
      </c>
      <c r="N54" s="153">
        <v>0.117</v>
      </c>
      <c r="O54" s="153">
        <v>0.09</v>
      </c>
    </row>
    <row r="55" spans="1:15" ht="15.75" thickBot="1">
      <c r="A55" s="117" t="s">
        <v>140</v>
      </c>
      <c r="B55" s="86">
        <v>10.45</v>
      </c>
      <c r="C55" s="86">
        <v>12.53</v>
      </c>
      <c r="D55" s="86">
        <v>10.63</v>
      </c>
      <c r="E55" s="120"/>
      <c r="F55" s="259"/>
      <c r="G55" s="260"/>
      <c r="H55" s="260"/>
      <c r="I55" s="260"/>
      <c r="K55" s="150" t="s">
        <v>269</v>
      </c>
      <c r="L55" s="151" t="s">
        <v>318</v>
      </c>
      <c r="M55" s="151" t="s">
        <v>319</v>
      </c>
      <c r="N55" s="151" t="s">
        <v>320</v>
      </c>
      <c r="O55" s="151" t="s">
        <v>321</v>
      </c>
    </row>
    <row r="56" spans="1:15" ht="15.75" thickBot="1">
      <c r="A56" s="237"/>
      <c r="B56" s="238"/>
      <c r="C56" s="238"/>
      <c r="D56" s="239"/>
      <c r="K56" s="150" t="s">
        <v>270</v>
      </c>
      <c r="L56" s="153">
        <v>0.6487</v>
      </c>
      <c r="M56" s="153">
        <v>0.4867</v>
      </c>
      <c r="N56" s="153">
        <v>0.5605</v>
      </c>
      <c r="O56" s="153">
        <v>0.4112</v>
      </c>
    </row>
    <row r="57" spans="1:15" ht="21" thickBot="1">
      <c r="A57" s="121"/>
      <c r="B57" s="121"/>
      <c r="C57" s="121"/>
      <c r="D57" s="121"/>
      <c r="K57" s="150" t="s">
        <v>340</v>
      </c>
      <c r="L57" s="151" t="s">
        <v>322</v>
      </c>
      <c r="M57" s="151" t="s">
        <v>323</v>
      </c>
      <c r="N57" s="151" t="s">
        <v>324</v>
      </c>
      <c r="O57" s="151" t="s">
        <v>325</v>
      </c>
    </row>
    <row r="58" spans="1:15" ht="15">
      <c r="A58" s="114" t="s">
        <v>141</v>
      </c>
      <c r="B58" s="115" t="s">
        <v>237</v>
      </c>
      <c r="C58" s="115" t="s">
        <v>238</v>
      </c>
      <c r="D58" s="115" t="s">
        <v>133</v>
      </c>
      <c r="E58" s="116" t="s">
        <v>134</v>
      </c>
      <c r="F58" s="98"/>
      <c r="G58" s="98"/>
      <c r="H58" s="98"/>
      <c r="I58" s="98"/>
      <c r="K58" s="150" t="s">
        <v>271</v>
      </c>
      <c r="L58" s="153">
        <v>0.2677</v>
      </c>
      <c r="M58" s="153">
        <v>0.1553</v>
      </c>
      <c r="N58" s="153">
        <v>0.182</v>
      </c>
      <c r="O58" s="153">
        <v>0.1004</v>
      </c>
    </row>
    <row r="59" spans="1:15" ht="15.75" thickBot="1">
      <c r="A59" s="117" t="s">
        <v>142</v>
      </c>
      <c r="B59" s="86">
        <v>68.7</v>
      </c>
      <c r="C59" s="86">
        <v>60.3</v>
      </c>
      <c r="D59" s="86">
        <v>54.3</v>
      </c>
      <c r="E59" s="119">
        <v>47.3</v>
      </c>
      <c r="F59" s="254" t="s">
        <v>259</v>
      </c>
      <c r="G59" s="250"/>
      <c r="H59" s="250"/>
      <c r="I59" s="250"/>
      <c r="K59" s="150" t="s">
        <v>272</v>
      </c>
      <c r="L59" s="151" t="s">
        <v>326</v>
      </c>
      <c r="M59" s="151" t="s">
        <v>327</v>
      </c>
      <c r="N59" s="151" t="s">
        <v>328</v>
      </c>
      <c r="O59" s="151" t="s">
        <v>329</v>
      </c>
    </row>
    <row r="60" spans="1:15" ht="15.75" thickBot="1">
      <c r="A60" s="117" t="s">
        <v>143</v>
      </c>
      <c r="B60" s="86">
        <v>29</v>
      </c>
      <c r="C60" s="86">
        <v>19.6</v>
      </c>
      <c r="D60" s="86">
        <v>15.2</v>
      </c>
      <c r="E60" s="119">
        <v>12.4</v>
      </c>
      <c r="F60" s="254"/>
      <c r="G60" s="250"/>
      <c r="H60" s="250"/>
      <c r="I60" s="250"/>
      <c r="K60" s="150" t="s">
        <v>273</v>
      </c>
      <c r="L60" s="151">
        <v>2.147</v>
      </c>
      <c r="M60" s="151">
        <v>4.39</v>
      </c>
      <c r="N60" s="151">
        <v>2.564</v>
      </c>
      <c r="O60" s="151">
        <v>1.02</v>
      </c>
    </row>
    <row r="61" spans="1:15" ht="15.75" thickBot="1">
      <c r="A61" s="117" t="s">
        <v>144</v>
      </c>
      <c r="B61" s="86">
        <v>21.5</v>
      </c>
      <c r="C61" s="86">
        <v>12.6</v>
      </c>
      <c r="D61" s="86">
        <v>10.7</v>
      </c>
      <c r="E61" s="119">
        <v>8.5</v>
      </c>
      <c r="F61" s="254"/>
      <c r="G61" s="250"/>
      <c r="H61" s="250"/>
      <c r="I61" s="250"/>
      <c r="K61" s="150" t="s">
        <v>274</v>
      </c>
      <c r="L61" s="151">
        <v>20.49</v>
      </c>
      <c r="M61" s="151">
        <v>9.58</v>
      </c>
      <c r="N61" s="151">
        <v>25.07</v>
      </c>
      <c r="O61" s="151">
        <v>20.25</v>
      </c>
    </row>
    <row r="62" spans="1:15" ht="15.75" thickBot="1">
      <c r="A62" s="117" t="s">
        <v>145</v>
      </c>
      <c r="B62" s="86">
        <v>69.3</v>
      </c>
      <c r="C62" s="86">
        <v>59.6</v>
      </c>
      <c r="D62" s="86">
        <v>55.8</v>
      </c>
      <c r="E62" s="119">
        <v>47</v>
      </c>
      <c r="F62" s="254"/>
      <c r="G62" s="250"/>
      <c r="H62" s="250"/>
      <c r="I62" s="250"/>
      <c r="K62" s="150" t="s">
        <v>275</v>
      </c>
      <c r="L62" s="151">
        <v>2.4</v>
      </c>
      <c r="M62" s="151">
        <v>2.42</v>
      </c>
      <c r="N62" s="151">
        <v>1.97</v>
      </c>
      <c r="O62" s="151">
        <v>1.95</v>
      </c>
    </row>
    <row r="63" spans="1:15" ht="15.75" thickBot="1">
      <c r="A63" s="117" t="s">
        <v>146</v>
      </c>
      <c r="B63" s="86">
        <v>28</v>
      </c>
      <c r="C63" s="86">
        <v>18.3</v>
      </c>
      <c r="D63" s="86">
        <v>14.8</v>
      </c>
      <c r="E63" s="119">
        <v>9.7</v>
      </c>
      <c r="F63" s="254"/>
      <c r="G63" s="250"/>
      <c r="H63" s="250"/>
      <c r="I63" s="250"/>
      <c r="K63" s="150" t="s">
        <v>276</v>
      </c>
      <c r="L63" s="151">
        <v>4.45</v>
      </c>
      <c r="M63" s="151">
        <v>1.63</v>
      </c>
      <c r="N63" s="151">
        <v>3.13</v>
      </c>
      <c r="O63" s="151">
        <v>1.23</v>
      </c>
    </row>
    <row r="64" spans="1:14" ht="13.5" thickBot="1">
      <c r="A64" s="117" t="s">
        <v>147</v>
      </c>
      <c r="B64" s="86">
        <v>20.8</v>
      </c>
      <c r="C64" s="86">
        <v>12.7</v>
      </c>
      <c r="D64" s="86">
        <v>10.5</v>
      </c>
      <c r="E64" s="120"/>
      <c r="F64" s="254"/>
      <c r="G64" s="250"/>
      <c r="H64" s="250"/>
      <c r="I64" s="250"/>
      <c r="K64" s="256" t="s">
        <v>277</v>
      </c>
      <c r="L64" s="256"/>
      <c r="M64" s="256"/>
      <c r="N64" s="256"/>
    </row>
    <row r="65" spans="1:14" ht="13.5" thickBot="1">
      <c r="A65" s="237"/>
      <c r="B65" s="238"/>
      <c r="C65" s="238"/>
      <c r="D65" s="239"/>
      <c r="K65" s="129" t="s">
        <v>282</v>
      </c>
      <c r="L65" s="127"/>
      <c r="M65" s="127"/>
      <c r="N65" s="127"/>
    </row>
    <row r="66" spans="1:14" ht="13.5" customHeight="1" thickBot="1">
      <c r="A66" s="121"/>
      <c r="B66" s="121"/>
      <c r="C66" s="121"/>
      <c r="D66" s="121"/>
      <c r="K66" s="127" t="s">
        <v>278</v>
      </c>
      <c r="L66" s="127"/>
      <c r="M66" s="127"/>
      <c r="N66" s="127"/>
    </row>
    <row r="67" spans="1:11" ht="12.75" customHeight="1">
      <c r="A67" s="114" t="s">
        <v>148</v>
      </c>
      <c r="B67" s="115" t="s">
        <v>237</v>
      </c>
      <c r="C67" s="115" t="s">
        <v>238</v>
      </c>
      <c r="D67" s="115" t="s">
        <v>133</v>
      </c>
      <c r="E67" s="116" t="s">
        <v>134</v>
      </c>
      <c r="F67" s="98"/>
      <c r="G67" s="98"/>
      <c r="H67" s="98"/>
      <c r="I67" s="98"/>
      <c r="K67" s="127" t="s">
        <v>279</v>
      </c>
    </row>
    <row r="68" spans="1:9" ht="13.5" customHeight="1" thickBot="1">
      <c r="A68" s="117" t="s">
        <v>149</v>
      </c>
      <c r="B68" s="86">
        <v>0.07</v>
      </c>
      <c r="C68" s="86">
        <v>0.15</v>
      </c>
      <c r="D68" s="86">
        <v>0.55</v>
      </c>
      <c r="E68" s="119">
        <v>1.05</v>
      </c>
      <c r="F68" s="254" t="s">
        <v>260</v>
      </c>
      <c r="G68" s="250"/>
      <c r="H68" s="250"/>
      <c r="I68" s="250"/>
    </row>
    <row r="69" spans="1:12" ht="13.5" thickBot="1">
      <c r="A69" s="117" t="s">
        <v>150</v>
      </c>
      <c r="B69" s="86">
        <v>1</v>
      </c>
      <c r="C69" s="86">
        <v>1.2</v>
      </c>
      <c r="D69" s="86">
        <v>1</v>
      </c>
      <c r="E69" s="119">
        <v>1.4</v>
      </c>
      <c r="F69" s="254"/>
      <c r="G69" s="250"/>
      <c r="H69" s="250"/>
      <c r="I69" s="250"/>
      <c r="K69" s="128" t="s">
        <v>280</v>
      </c>
      <c r="L69" s="143">
        <v>38982</v>
      </c>
    </row>
    <row r="70" spans="1:9" ht="13.5" thickBot="1">
      <c r="A70" s="117" t="s">
        <v>151</v>
      </c>
      <c r="B70" s="86">
        <v>0.7</v>
      </c>
      <c r="C70" s="86">
        <v>0.9</v>
      </c>
      <c r="D70" s="86">
        <v>0.7</v>
      </c>
      <c r="E70" s="119">
        <v>0.9</v>
      </c>
      <c r="F70" s="254"/>
      <c r="G70" s="250"/>
      <c r="H70" s="250"/>
      <c r="I70" s="250"/>
    </row>
    <row r="71" spans="1:14" ht="21" thickBot="1">
      <c r="A71" s="117" t="s">
        <v>152</v>
      </c>
      <c r="B71" s="86">
        <v>29.6</v>
      </c>
      <c r="C71" s="86">
        <v>25.3</v>
      </c>
      <c r="D71" s="86">
        <v>8.5</v>
      </c>
      <c r="E71" s="119">
        <v>3.2</v>
      </c>
      <c r="F71" s="254"/>
      <c r="G71" s="250"/>
      <c r="H71" s="250"/>
      <c r="I71" s="250"/>
      <c r="K71" s="156" t="s">
        <v>341</v>
      </c>
      <c r="L71" s="126"/>
      <c r="M71" s="126"/>
      <c r="N71" s="126"/>
    </row>
    <row r="72" spans="1:11" ht="13.5" thickBot="1">
      <c r="A72" s="117" t="s">
        <v>153</v>
      </c>
      <c r="B72" s="86">
        <v>1.8</v>
      </c>
      <c r="C72" s="86">
        <v>2.1</v>
      </c>
      <c r="D72" s="86">
        <v>2.7</v>
      </c>
      <c r="E72" s="119">
        <v>5.7</v>
      </c>
      <c r="F72" s="254"/>
      <c r="G72" s="250"/>
      <c r="H72" s="250"/>
      <c r="I72" s="250"/>
      <c r="K72" t="s">
        <v>330</v>
      </c>
    </row>
    <row r="73" spans="1:11" ht="13.5" thickBot="1">
      <c r="A73" s="117" t="s">
        <v>154</v>
      </c>
      <c r="B73" s="86">
        <v>6.96</v>
      </c>
      <c r="C73" s="86">
        <v>8.96</v>
      </c>
      <c r="D73" s="86">
        <v>8.49</v>
      </c>
      <c r="E73" s="120"/>
      <c r="F73" s="254"/>
      <c r="G73" s="250"/>
      <c r="H73" s="250"/>
      <c r="I73" s="250"/>
      <c r="K73" t="s">
        <v>331</v>
      </c>
    </row>
    <row r="74" spans="1:11" ht="13.5" thickBot="1">
      <c r="A74" s="237"/>
      <c r="B74" s="238"/>
      <c r="C74" s="238"/>
      <c r="D74" s="239"/>
      <c r="K74" t="s">
        <v>332</v>
      </c>
    </row>
    <row r="75" spans="1:12" ht="13.5" thickBot="1">
      <c r="A75" s="121"/>
      <c r="B75" s="121"/>
      <c r="C75" s="121"/>
      <c r="D75" s="121"/>
      <c r="K75" s="84" t="s">
        <v>337</v>
      </c>
      <c r="L75" t="s">
        <v>333</v>
      </c>
    </row>
    <row r="76" spans="1:12" ht="12.75">
      <c r="A76" s="114" t="s">
        <v>155</v>
      </c>
      <c r="B76" s="115" t="s">
        <v>237</v>
      </c>
      <c r="C76" s="115" t="s">
        <v>238</v>
      </c>
      <c r="D76" s="115" t="s">
        <v>133</v>
      </c>
      <c r="E76" s="116" t="s">
        <v>134</v>
      </c>
      <c r="F76" s="98"/>
      <c r="G76" s="98"/>
      <c r="H76" s="98"/>
      <c r="I76" s="98"/>
      <c r="K76" s="84" t="s">
        <v>338</v>
      </c>
      <c r="L76" t="s">
        <v>334</v>
      </c>
    </row>
    <row r="77" spans="1:12" ht="13.5" thickBot="1">
      <c r="A77" s="117" t="s">
        <v>156</v>
      </c>
      <c r="B77" s="86">
        <v>30.3</v>
      </c>
      <c r="C77" s="86">
        <v>28.3</v>
      </c>
      <c r="D77" s="86">
        <v>25</v>
      </c>
      <c r="E77" s="119">
        <v>16.4</v>
      </c>
      <c r="F77" s="254" t="s">
        <v>261</v>
      </c>
      <c r="G77" s="250"/>
      <c r="H77" s="250"/>
      <c r="I77" s="250"/>
      <c r="K77" s="84"/>
      <c r="L77" t="s">
        <v>335</v>
      </c>
    </row>
    <row r="78" spans="1:12" ht="13.5" thickBot="1">
      <c r="A78" s="117" t="s">
        <v>157</v>
      </c>
      <c r="B78" s="86">
        <v>16.7</v>
      </c>
      <c r="C78" s="86">
        <v>13.5</v>
      </c>
      <c r="D78" s="86">
        <v>9.4</v>
      </c>
      <c r="E78" s="119">
        <v>2.9</v>
      </c>
      <c r="F78" s="254"/>
      <c r="G78" s="250"/>
      <c r="H78" s="250"/>
      <c r="I78" s="250"/>
      <c r="K78" s="84" t="s">
        <v>339</v>
      </c>
      <c r="L78" t="s">
        <v>336</v>
      </c>
    </row>
    <row r="79" spans="1:9" ht="13.5" thickBot="1">
      <c r="A79" s="117" t="s">
        <v>158</v>
      </c>
      <c r="B79" s="86">
        <v>28.3</v>
      </c>
      <c r="C79" s="86">
        <v>24.5</v>
      </c>
      <c r="D79" s="86">
        <v>16.2</v>
      </c>
      <c r="E79" s="119">
        <v>7.9</v>
      </c>
      <c r="F79" s="254"/>
      <c r="G79" s="250"/>
      <c r="H79" s="250"/>
      <c r="I79" s="250"/>
    </row>
    <row r="80" spans="1:9" ht="13.5" thickBot="1">
      <c r="A80" s="117" t="s">
        <v>159</v>
      </c>
      <c r="B80" s="86">
        <v>31.7</v>
      </c>
      <c r="C80" s="86">
        <v>30.9</v>
      </c>
      <c r="D80" s="86">
        <v>24.6</v>
      </c>
      <c r="E80" s="119">
        <v>12.4</v>
      </c>
      <c r="F80" s="254"/>
      <c r="G80" s="250"/>
      <c r="H80" s="250"/>
      <c r="I80" s="250"/>
    </row>
    <row r="81" spans="1:9" ht="13.5" thickBot="1">
      <c r="A81" s="117" t="s">
        <v>160</v>
      </c>
      <c r="B81" s="86">
        <v>16.3</v>
      </c>
      <c r="C81" s="86">
        <v>13.7</v>
      </c>
      <c r="D81" s="86">
        <v>8.8</v>
      </c>
      <c r="E81" s="119">
        <v>2.1</v>
      </c>
      <c r="F81" s="254"/>
      <c r="G81" s="250"/>
      <c r="H81" s="250"/>
      <c r="I81" s="250"/>
    </row>
    <row r="82" spans="1:9" ht="13.5" thickBot="1">
      <c r="A82" s="117" t="s">
        <v>161</v>
      </c>
      <c r="B82" s="86">
        <v>28.1</v>
      </c>
      <c r="C82" s="86">
        <v>25.8</v>
      </c>
      <c r="D82" s="86">
        <v>14.9</v>
      </c>
      <c r="E82" s="120"/>
      <c r="F82" s="254"/>
      <c r="G82" s="250"/>
      <c r="H82" s="250"/>
      <c r="I82" s="250"/>
    </row>
    <row r="85" spans="1:11" ht="15.75">
      <c r="A85" s="255" t="s">
        <v>254</v>
      </c>
      <c r="B85" s="255"/>
      <c r="C85" s="255"/>
      <c r="D85" s="255"/>
      <c r="E85" s="255"/>
      <c r="F85" s="255"/>
      <c r="G85" s="255"/>
      <c r="H85" s="255"/>
      <c r="I85" s="255"/>
      <c r="J85" s="105"/>
      <c r="K85" s="105"/>
    </row>
    <row r="86" spans="1:11" ht="15.75">
      <c r="A86" s="139" t="s">
        <v>256</v>
      </c>
      <c r="B86" s="140"/>
      <c r="C86" s="140"/>
      <c r="D86" s="141"/>
      <c r="E86" s="140"/>
      <c r="F86" s="140"/>
      <c r="G86" s="140"/>
      <c r="H86" s="140"/>
      <c r="I86" s="140"/>
      <c r="J86" s="105"/>
      <c r="K86" s="105"/>
    </row>
    <row r="87" spans="1:11" ht="15.75">
      <c r="A87" s="139" t="s">
        <v>262</v>
      </c>
      <c r="B87" s="140"/>
      <c r="C87" s="140"/>
      <c r="D87" s="141"/>
      <c r="E87" s="140"/>
      <c r="F87" s="140"/>
      <c r="G87" s="140"/>
      <c r="H87" s="140"/>
      <c r="I87" s="140"/>
      <c r="J87" s="105"/>
      <c r="K87" s="105"/>
    </row>
    <row r="88" spans="1:11" ht="15.75">
      <c r="A88" s="139" t="s">
        <v>305</v>
      </c>
      <c r="B88" s="140"/>
      <c r="C88" s="140"/>
      <c r="D88" s="141"/>
      <c r="E88" s="140"/>
      <c r="F88" s="140"/>
      <c r="G88" s="140"/>
      <c r="H88" s="140"/>
      <c r="I88" s="140"/>
      <c r="J88" s="105"/>
      <c r="K88" s="105"/>
    </row>
    <row r="89" spans="1:11" ht="15.75">
      <c r="A89" s="139" t="s">
        <v>263</v>
      </c>
      <c r="B89" s="139"/>
      <c r="C89" s="139"/>
      <c r="D89" s="141"/>
      <c r="E89" s="139"/>
      <c r="F89" s="139"/>
      <c r="G89" s="139"/>
      <c r="H89" s="139"/>
      <c r="I89" s="140"/>
      <c r="J89" s="105"/>
      <c r="K89" s="105"/>
    </row>
    <row r="90" spans="1:11" ht="15.75">
      <c r="A90" s="139" t="s">
        <v>264</v>
      </c>
      <c r="B90" s="139"/>
      <c r="C90" s="139"/>
      <c r="D90" s="141"/>
      <c r="E90" s="139"/>
      <c r="F90" s="139"/>
      <c r="G90" s="139"/>
      <c r="H90" s="139"/>
      <c r="I90" s="140"/>
      <c r="J90" s="105"/>
      <c r="K90" s="105"/>
    </row>
    <row r="91" spans="1:11" ht="15.75">
      <c r="A91" s="139" t="s">
        <v>255</v>
      </c>
      <c r="B91" s="139"/>
      <c r="C91" s="139"/>
      <c r="D91" s="141"/>
      <c r="E91" s="139"/>
      <c r="F91" s="139"/>
      <c r="G91" s="139"/>
      <c r="H91" s="139"/>
      <c r="I91" s="140"/>
      <c r="J91" s="105"/>
      <c r="K91" s="105"/>
    </row>
    <row r="92" spans="1:11" ht="15.75">
      <c r="A92" s="142" t="s">
        <v>283</v>
      </c>
      <c r="B92" s="139"/>
      <c r="C92" s="139"/>
      <c r="D92" s="141"/>
      <c r="E92" s="139"/>
      <c r="F92" s="139"/>
      <c r="G92" s="139"/>
      <c r="H92" s="139"/>
      <c r="I92" s="140"/>
      <c r="J92" s="105"/>
      <c r="K92" s="105"/>
    </row>
    <row r="93" spans="1:11" ht="15.75">
      <c r="A93" s="139" t="s">
        <v>284</v>
      </c>
      <c r="B93" s="139"/>
      <c r="C93" s="139"/>
      <c r="D93" s="139"/>
      <c r="E93" s="139"/>
      <c r="F93" s="139"/>
      <c r="G93" s="139"/>
      <c r="H93" s="139"/>
      <c r="I93" s="140"/>
      <c r="J93" s="105"/>
      <c r="K93" s="105"/>
    </row>
  </sheetData>
  <mergeCells count="19">
    <mergeCell ref="K64:N64"/>
    <mergeCell ref="K49:N49"/>
    <mergeCell ref="K50:N50"/>
    <mergeCell ref="F50:I55"/>
    <mergeCell ref="F59:I64"/>
    <mergeCell ref="F68:I73"/>
    <mergeCell ref="F77:I82"/>
    <mergeCell ref="A85:I85"/>
    <mergeCell ref="A56:D56"/>
    <mergeCell ref="A65:D65"/>
    <mergeCell ref="A74:D74"/>
    <mergeCell ref="E36:E37"/>
    <mergeCell ref="E41:E46"/>
    <mergeCell ref="A1:E1"/>
    <mergeCell ref="F40:I46"/>
    <mergeCell ref="E5:E11"/>
    <mergeCell ref="E14:E20"/>
    <mergeCell ref="E23:E27"/>
    <mergeCell ref="E30:E31"/>
  </mergeCells>
  <hyperlinks>
    <hyperlink ref="K64" r:id="rId1" display="http://finance.yahoo.com/q?s=CSG"/>
    <hyperlink ref="K66" r:id="rId2" display="http://finance.yahoo.com/q?s=PEP"/>
    <hyperlink ref="K67" r:id="rId3" display="http://finance.yahoo.com/q/in?s=KO"/>
  </hyperlinks>
  <printOptions horizontalCentered="1" verticalCentered="1"/>
  <pageMargins left="0.25" right="0.25" top="0.25" bottom="0.25" header="0.5" footer="0.5"/>
  <pageSetup fitToHeight="2" horizontalDpi="300" verticalDpi="300" orientation="landscape" scale="78" r:id="rId4"/>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 Livingstone</dc:creator>
  <cp:keywords/>
  <dc:description/>
  <cp:lastModifiedBy> John L. Livingstone</cp:lastModifiedBy>
  <cp:lastPrinted>2006-09-24T12:51:41Z</cp:lastPrinted>
  <dcterms:created xsi:type="dcterms:W3CDTF">2006-05-31T23:44:24Z</dcterms:created>
  <dcterms:modified xsi:type="dcterms:W3CDTF">2007-04-26T17:39:07Z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