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0500" windowHeight="5955" firstSheet="2" activeTab="5"/>
  </bookViews>
  <sheets>
    <sheet name="P17-01A" sheetId="1" r:id="rId1"/>
    <sheet name="Given P17-01A" sheetId="2" r:id="rId2"/>
    <sheet name="P17-03A" sheetId="3" r:id="rId3"/>
    <sheet name="Given P17-03A" sheetId="4" r:id="rId4"/>
    <sheet name="P17-04A" sheetId="5" r:id="rId5"/>
    <sheet name="Given P17-04A" sheetId="6" r:id="rId6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8"/>
            <rFont val="Tahoma"/>
            <family val="2"/>
          </rPr>
          <t>Enter appropriate data in yellow cells.  Your ratio entries will be verified.</t>
        </r>
      </text>
    </comment>
    <comment ref="B40" authorId="0">
      <text>
        <r>
          <rPr>
            <sz val="8"/>
            <rFont val="Tahoma"/>
            <family val="2"/>
          </rPr>
          <t>Enter appropriate data in yellow cells.  Your 2006 and 2005 entries will be verified. Cells are formatted as percentages that should be rounded to two decimal places.</t>
        </r>
      </text>
    </comment>
    <comment ref="B22" authorId="0">
      <text>
        <r>
          <rPr>
            <sz val="8"/>
            <rFont val="Tahoma"/>
            <family val="2"/>
          </rPr>
          <t>Enter appropriate data in yellow cells.  Your 2006 and 2005 entries will be verified. Cells are formatted as percentages that should be rounded to two decimal places.</t>
        </r>
      </text>
    </comment>
    <comment ref="A56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 Your balances will be verified.</t>
        </r>
      </text>
    </comment>
    <comment ref="E10" authorId="0">
      <text>
        <r>
          <rPr>
            <sz val="8"/>
            <rFont val="Tahoma"/>
            <family val="2"/>
          </rPr>
          <t>Enter appropriate data in yellow cells.  Your ratios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B8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sharedStrings.xml><?xml version="1.0" encoding="utf-8"?>
<sst xmlns="http://schemas.openxmlformats.org/spreadsheetml/2006/main" count="188" uniqueCount="123">
  <si>
    <t>Student Name:</t>
  </si>
  <si>
    <t>Class:</t>
  </si>
  <si>
    <t>Current assets, beginning of May</t>
  </si>
  <si>
    <t>Current ratio, beginning of May</t>
  </si>
  <si>
    <t>Acid-test ratio, beginning of May</t>
  </si>
  <si>
    <t>Ratios and Working Capital</t>
  </si>
  <si>
    <t>Bought merchandise on account</t>
  </si>
  <si>
    <t>Sold merchandise that cost</t>
  </si>
  <si>
    <t>Current</t>
  </si>
  <si>
    <t>Quick</t>
  </si>
  <si>
    <t>Acid-Test</t>
  </si>
  <si>
    <t>Working</t>
  </si>
  <si>
    <t>Received from sale of merchandise</t>
  </si>
  <si>
    <t>Transaction</t>
  </si>
  <si>
    <t>Assets</t>
  </si>
  <si>
    <t>Liabilities</t>
  </si>
  <si>
    <t>Ratio</t>
  </si>
  <si>
    <t>Capital</t>
  </si>
  <si>
    <t>Collected account receivable</t>
  </si>
  <si>
    <t>Beginning</t>
  </si>
  <si>
    <t>Paid account payable</t>
  </si>
  <si>
    <t>Wrote off bad debt</t>
  </si>
  <si>
    <t>Balances</t>
  </si>
  <si>
    <t>Shares of outstanding common stock</t>
  </si>
  <si>
    <t>Paid dividend</t>
  </si>
  <si>
    <t>?</t>
  </si>
  <si>
    <t>Borrowed on 30-day, 10% note</t>
  </si>
  <si>
    <t>Borrowed on long-term secured note</t>
  </si>
  <si>
    <t>Bought machinery</t>
  </si>
  <si>
    <t>Income Statement</t>
  </si>
  <si>
    <t>Sales</t>
  </si>
  <si>
    <t>Ratios</t>
  </si>
  <si>
    <t>to 1</t>
  </si>
  <si>
    <t>Gross profit</t>
  </si>
  <si>
    <t>days</t>
  </si>
  <si>
    <t>Operating expenses</t>
  </si>
  <si>
    <t>times</t>
  </si>
  <si>
    <t>Interest expense</t>
  </si>
  <si>
    <t>Income before taxes</t>
  </si>
  <si>
    <t>Income taxes</t>
  </si>
  <si>
    <t>Net income</t>
  </si>
  <si>
    <t>Balance Sheet</t>
  </si>
  <si>
    <t>Cash</t>
  </si>
  <si>
    <t>Short-term investments</t>
  </si>
  <si>
    <t>Accounts receivable, net</t>
  </si>
  <si>
    <t>Notes receivable (trade)</t>
  </si>
  <si>
    <t>Merchandise inventory</t>
  </si>
  <si>
    <t>Prepaid expenses</t>
  </si>
  <si>
    <t>Plant assets, net</t>
  </si>
  <si>
    <t>Total assets</t>
  </si>
  <si>
    <t>Liabilities and Equity</t>
  </si>
  <si>
    <t xml:space="preserve">Accounts payable </t>
  </si>
  <si>
    <t>Accrued wages payable</t>
  </si>
  <si>
    <t>Income taxes payable</t>
  </si>
  <si>
    <t>Long-term note payable, secured</t>
  </si>
  <si>
    <t xml:space="preserve">  by mortgage on plant assets</t>
  </si>
  <si>
    <t>Common stock, $1 par value</t>
  </si>
  <si>
    <t>Retained earnings</t>
  </si>
  <si>
    <t>Total liabilities and equity</t>
  </si>
  <si>
    <t>Common stock</t>
  </si>
  <si>
    <t>Comparative Income Statement ($000)</t>
  </si>
  <si>
    <t>Cost of goods sold</t>
  </si>
  <si>
    <t>Gross profit from sales</t>
  </si>
  <si>
    <t>Current Ratios</t>
  </si>
  <si>
    <t>Selling expenses</t>
  </si>
  <si>
    <t>Administrative expenses</t>
  </si>
  <si>
    <t>Total expenses</t>
  </si>
  <si>
    <t>State and federal income taxes</t>
  </si>
  <si>
    <t>December 31, 2000:</t>
  </si>
  <si>
    <t>Comparative Balance Sheets ($000)</t>
  </si>
  <si>
    <t>Common-Size Comparative Income Statement</t>
  </si>
  <si>
    <t>Current assets</t>
  </si>
  <si>
    <t>Long-term investments</t>
  </si>
  <si>
    <t>Plant and equipment</t>
  </si>
  <si>
    <t>Liabilities and Stockholders' Equity</t>
  </si>
  <si>
    <t>Current liabilities</t>
  </si>
  <si>
    <t>Other contributed capital</t>
  </si>
  <si>
    <t>Balance Sheet Data in Trend Percentages</t>
  </si>
  <si>
    <t>Liabilities &amp; Stockholders' Equity</t>
  </si>
  <si>
    <t>Given Data P17-01A:</t>
  </si>
  <si>
    <t>BENNINGTON COMPANY</t>
  </si>
  <si>
    <t>For Years Ended December 31, 2006, 2005, and 2004</t>
  </si>
  <si>
    <t>December 31, 2006, 2005, and 2004</t>
  </si>
  <si>
    <t>December 31, 2005:</t>
  </si>
  <si>
    <t>December 31, 2006:</t>
  </si>
  <si>
    <t>For Years Ended December 31,  2006, 2005, and 2004</t>
  </si>
  <si>
    <t>December 31,  2006, 2005, and 2004</t>
  </si>
  <si>
    <t>Check figure:</t>
  </si>
  <si>
    <t>(3) 2006, Total assets trend</t>
  </si>
  <si>
    <t>Part 4:  Comment on any significant relations revealed</t>
  </si>
  <si>
    <t xml:space="preserve">            by the ratios and percents computed.</t>
  </si>
  <si>
    <t>Problem 17-01A</t>
  </si>
  <si>
    <t>PARK CORPORATION</t>
  </si>
  <si>
    <t>Declared per share cash dividend</t>
  </si>
  <si>
    <t>Check figures:</t>
  </si>
  <si>
    <t xml:space="preserve">May 22: </t>
  </si>
  <si>
    <t>Current ratio</t>
  </si>
  <si>
    <t>Acid-test</t>
  </si>
  <si>
    <t>Working capital</t>
  </si>
  <si>
    <t>May 20:</t>
  </si>
  <si>
    <t>Given Data P17-03A:</t>
  </si>
  <si>
    <t>Problem 17-03A</t>
  </si>
  <si>
    <t>Given Data P17-04A:</t>
  </si>
  <si>
    <t>McCORD CORPORATION</t>
  </si>
  <si>
    <t>For Year Ended December 31, 2005</t>
  </si>
  <si>
    <t>December 31, 2005</t>
  </si>
  <si>
    <t>Inventory</t>
  </si>
  <si>
    <t>Acid-test ratio</t>
  </si>
  <si>
    <t>Inventory turnover</t>
  </si>
  <si>
    <t>Balances on December 31, 2004:</t>
  </si>
  <si>
    <t>(1) Current ratio:</t>
  </si>
  <si>
    <t>(2) Acid-test ratio:</t>
  </si>
  <si>
    <t>(3) Days' sales uncollected:</t>
  </si>
  <si>
    <t>(4) Inventory turnover:</t>
  </si>
  <si>
    <t>(5) Days' sales in inventory:</t>
  </si>
  <si>
    <t>6) Ratio of pledged assets to secured liabilities:</t>
  </si>
  <si>
    <t>(7) Times interest earned:</t>
  </si>
  <si>
    <t>(8) Profit margin:</t>
  </si>
  <si>
    <t>(9) Total asset turnover:</t>
  </si>
  <si>
    <t>(10) Return on total assets:</t>
  </si>
  <si>
    <t>(11) Return on common stockholders' equity:</t>
  </si>
  <si>
    <t>Problem 17-04A</t>
  </si>
  <si>
    <t>l[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</si>
</sst>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17" applyNumberFormat="1" applyFont="1" applyBorder="1" applyAlignment="1">
      <alignment/>
    </xf>
    <xf numFmtId="1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" fontId="7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10" fontId="0" fillId="2" borderId="0" xfId="21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1" fontId="0" fillId="2" borderId="1" xfId="0" applyNumberFormat="1" applyFont="1" applyFill="1" applyBorder="1" applyAlignment="1">
      <alignment horizontal="center"/>
    </xf>
    <xf numFmtId="169" fontId="0" fillId="2" borderId="0" xfId="17" applyNumberFormat="1" applyFont="1" applyFill="1" applyBorder="1" applyAlignment="1">
      <alignment/>
    </xf>
    <xf numFmtId="167" fontId="0" fillId="2" borderId="1" xfId="15" applyNumberFormat="1" applyFont="1" applyFill="1" applyBorder="1" applyAlignment="1">
      <alignment/>
    </xf>
    <xf numFmtId="169" fontId="0" fillId="2" borderId="1" xfId="17" applyNumberFormat="1" applyFont="1" applyFill="1" applyBorder="1" applyAlignment="1">
      <alignment/>
    </xf>
    <xf numFmtId="167" fontId="0" fillId="2" borderId="1" xfId="15" applyNumberFormat="1" applyFont="1" applyFill="1" applyBorder="1" applyAlignment="1" applyProtection="1">
      <alignment/>
      <protection/>
    </xf>
    <xf numFmtId="169" fontId="0" fillId="2" borderId="1" xfId="17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69" fontId="0" fillId="2" borderId="2" xfId="17" applyNumberFormat="1" applyFont="1" applyFill="1" applyBorder="1" applyAlignment="1" applyProtection="1">
      <alignment/>
      <protection/>
    </xf>
    <xf numFmtId="1" fontId="0" fillId="2" borderId="0" xfId="17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67" fontId="0" fillId="2" borderId="0" xfId="15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67" fontId="0" fillId="2" borderId="0" xfId="15" applyNumberFormat="1" applyFont="1" applyFill="1" applyBorder="1" applyAlignment="1" applyProtection="1">
      <alignment horizontal="centerContinuous"/>
      <protection/>
    </xf>
    <xf numFmtId="1" fontId="0" fillId="3" borderId="0" xfId="0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165" fontId="0" fillId="2" borderId="0" xfId="0" applyNumberFormat="1" applyFont="1" applyFill="1" applyAlignment="1" applyProtection="1">
      <alignment horizontal="center"/>
      <protection/>
    </xf>
    <xf numFmtId="165" fontId="0" fillId="2" borderId="0" xfId="0" applyNumberFormat="1" applyFont="1" applyFill="1" applyAlignment="1">
      <alignment horizontal="center"/>
    </xf>
    <xf numFmtId="166" fontId="0" fillId="2" borderId="0" xfId="15" applyNumberFormat="1" applyFont="1" applyFill="1" applyAlignment="1">
      <alignment/>
    </xf>
    <xf numFmtId="167" fontId="0" fillId="2" borderId="0" xfId="15" applyNumberFormat="1" applyFont="1" applyFill="1" applyAlignment="1">
      <alignment/>
    </xf>
    <xf numFmtId="169" fontId="0" fillId="4" borderId="0" xfId="17" applyNumberFormat="1" applyFont="1" applyFill="1" applyBorder="1" applyAlignment="1">
      <alignment/>
    </xf>
    <xf numFmtId="166" fontId="0" fillId="4" borderId="0" xfId="15" applyNumberFormat="1" applyFont="1" applyFill="1" applyAlignment="1" applyProtection="1">
      <alignment/>
      <protection/>
    </xf>
    <xf numFmtId="167" fontId="0" fillId="4" borderId="0" xfId="15" applyNumberFormat="1" applyFont="1" applyFill="1" applyBorder="1" applyAlignment="1">
      <alignment/>
    </xf>
    <xf numFmtId="167" fontId="0" fillId="4" borderId="0" xfId="15" applyNumberFormat="1" applyFont="1" applyFill="1" applyBorder="1" applyAlignment="1" applyProtection="1">
      <alignment/>
      <protection/>
    </xf>
    <xf numFmtId="169" fontId="0" fillId="4" borderId="3" xfId="17" applyNumberFormat="1" applyFont="1" applyFill="1" applyBorder="1" applyAlignment="1" applyProtection="1">
      <alignment/>
      <protection/>
    </xf>
    <xf numFmtId="167" fontId="0" fillId="4" borderId="3" xfId="15" applyNumberFormat="1" applyFont="1" applyFill="1" applyBorder="1" applyAlignment="1" applyProtection="1">
      <alignment/>
      <protection/>
    </xf>
    <xf numFmtId="0" fontId="9" fillId="3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left"/>
      <protection/>
    </xf>
    <xf numFmtId="10" fontId="0" fillId="4" borderId="0" xfId="21" applyNumberFormat="1" applyFont="1" applyFill="1" applyBorder="1" applyAlignment="1">
      <alignment/>
    </xf>
    <xf numFmtId="10" fontId="0" fillId="4" borderId="1" xfId="21" applyNumberFormat="1" applyFont="1" applyFill="1" applyBorder="1" applyAlignment="1">
      <alignment/>
    </xf>
    <xf numFmtId="10" fontId="0" fillId="4" borderId="0" xfId="21" applyNumberFormat="1" applyFont="1" applyFill="1" applyBorder="1" applyAlignment="1" applyProtection="1">
      <alignment/>
      <protection/>
    </xf>
    <xf numFmtId="10" fontId="0" fillId="4" borderId="1" xfId="21" applyNumberFormat="1" applyFont="1" applyFill="1" applyBorder="1" applyAlignment="1" applyProtection="1">
      <alignment/>
      <protection/>
    </xf>
    <xf numFmtId="10" fontId="0" fillId="4" borderId="2" xfId="21" applyNumberFormat="1" applyFont="1" applyFill="1" applyBorder="1" applyAlignment="1" applyProtection="1">
      <alignment/>
      <protection/>
    </xf>
    <xf numFmtId="10" fontId="0" fillId="4" borderId="4" xfId="21" applyNumberFormat="1" applyFont="1" applyFill="1" applyBorder="1" applyAlignment="1">
      <alignment/>
    </xf>
    <xf numFmtId="10" fontId="0" fillId="4" borderId="4" xfId="21" applyNumberFormat="1" applyFont="1" applyFill="1" applyBorder="1" applyAlignment="1" applyProtection="1">
      <alignment/>
      <protection/>
    </xf>
    <xf numFmtId="10" fontId="0" fillId="4" borderId="5" xfId="21" applyNumberFormat="1" applyFont="1" applyFill="1" applyBorder="1" applyAlignment="1">
      <alignment/>
    </xf>
    <xf numFmtId="10" fontId="0" fillId="4" borderId="6" xfId="21" applyNumberFormat="1" applyFont="1" applyFill="1" applyBorder="1" applyAlignment="1">
      <alignment/>
    </xf>
    <xf numFmtId="10" fontId="0" fillId="4" borderId="5" xfId="21" applyNumberFormat="1" applyFont="1" applyFill="1" applyBorder="1" applyAlignment="1" applyProtection="1">
      <alignment/>
      <protection/>
    </xf>
    <xf numFmtId="10" fontId="0" fillId="4" borderId="6" xfId="21" applyNumberFormat="1" applyFont="1" applyFill="1" applyBorder="1" applyAlignment="1" applyProtection="1">
      <alignment/>
      <protection/>
    </xf>
    <xf numFmtId="10" fontId="0" fillId="4" borderId="7" xfId="21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 horizontal="left"/>
      <protection/>
    </xf>
    <xf numFmtId="10" fontId="0" fillId="2" borderId="0" xfId="21" applyNumberFormat="1" applyFont="1" applyFill="1" applyBorder="1" applyAlignment="1" applyProtection="1">
      <alignment horizontal="centerContinuous"/>
      <protection/>
    </xf>
    <xf numFmtId="10" fontId="0" fillId="4" borderId="3" xfId="21" applyNumberFormat="1" applyFont="1" applyFill="1" applyBorder="1" applyAlignment="1">
      <alignment/>
    </xf>
    <xf numFmtId="10" fontId="0" fillId="4" borderId="3" xfId="21" applyNumberFormat="1" applyFont="1" applyFill="1" applyBorder="1" applyAlignment="1" applyProtection="1">
      <alignment/>
      <protection/>
    </xf>
    <xf numFmtId="10" fontId="0" fillId="4" borderId="8" xfId="21" applyNumberFormat="1" applyFont="1" applyFill="1" applyBorder="1" applyAlignment="1">
      <alignment/>
    </xf>
    <xf numFmtId="10" fontId="0" fillId="4" borderId="9" xfId="21" applyNumberFormat="1" applyFont="1" applyFill="1" applyBorder="1" applyAlignment="1">
      <alignment/>
    </xf>
    <xf numFmtId="10" fontId="0" fillId="4" borderId="8" xfId="21" applyNumberFormat="1" applyFont="1" applyFill="1" applyBorder="1" applyAlignment="1" applyProtection="1">
      <alignment/>
      <protection/>
    </xf>
    <xf numFmtId="10" fontId="0" fillId="4" borderId="9" xfId="21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43" fontId="0" fillId="2" borderId="0" xfId="15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66" fontId="0" fillId="2" borderId="0" xfId="15" applyNumberFormat="1" applyFont="1" applyFill="1" applyBorder="1" applyAlignment="1">
      <alignment/>
    </xf>
    <xf numFmtId="170" fontId="0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167" fontId="0" fillId="2" borderId="0" xfId="15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/>
      <protection/>
    </xf>
    <xf numFmtId="43" fontId="0" fillId="2" borderId="0" xfId="15" applyFont="1" applyFill="1" applyBorder="1" applyAlignment="1">
      <alignment/>
    </xf>
    <xf numFmtId="0" fontId="0" fillId="2" borderId="0" xfId="0" applyFont="1" applyFill="1" applyAlignment="1" applyProtection="1">
      <alignment horizontal="center"/>
      <protection/>
    </xf>
    <xf numFmtId="3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5" fontId="0" fillId="4" borderId="0" xfId="0" applyNumberFormat="1" applyFont="1" applyFill="1" applyAlignment="1" applyProtection="1">
      <alignment/>
      <protection/>
    </xf>
    <xf numFmtId="37" fontId="0" fillId="4" borderId="1" xfId="0" applyNumberFormat="1" applyFont="1" applyFill="1" applyBorder="1" applyAlignment="1" applyProtection="1">
      <alignment/>
      <protection/>
    </xf>
    <xf numFmtId="37" fontId="0" fillId="4" borderId="0" xfId="0" applyNumberFormat="1" applyFont="1" applyFill="1" applyAlignment="1" applyProtection="1">
      <alignment/>
      <protection/>
    </xf>
    <xf numFmtId="169" fontId="0" fillId="4" borderId="2" xfId="17" applyNumberFormat="1" applyFont="1" applyFill="1" applyBorder="1" applyAlignment="1" applyProtection="1">
      <alignment/>
      <protection/>
    </xf>
    <xf numFmtId="39" fontId="0" fillId="4" borderId="3" xfId="0" applyNumberFormat="1" applyFont="1" applyFill="1" applyBorder="1" applyAlignment="1" applyProtection="1">
      <alignment/>
      <protection/>
    </xf>
    <xf numFmtId="37" fontId="0" fillId="4" borderId="6" xfId="0" applyNumberFormat="1" applyFont="1" applyFill="1" applyBorder="1" applyAlignment="1" applyProtection="1">
      <alignment/>
      <protection/>
    </xf>
    <xf numFmtId="37" fontId="0" fillId="4" borderId="3" xfId="0" applyNumberFormat="1" applyFont="1" applyFill="1" applyBorder="1" applyAlignment="1" applyProtection="1">
      <alignment/>
      <protection/>
    </xf>
    <xf numFmtId="169" fontId="0" fillId="4" borderId="7" xfId="17" applyNumberFormat="1" applyFont="1" applyFill="1" applyBorder="1" applyAlignment="1" applyProtection="1">
      <alignment/>
      <protection/>
    </xf>
    <xf numFmtId="5" fontId="0" fillId="4" borderId="4" xfId="0" applyNumberFormat="1" applyFont="1" applyFill="1" applyBorder="1" applyAlignment="1" applyProtection="1">
      <alignment/>
      <protection/>
    </xf>
    <xf numFmtId="5" fontId="0" fillId="4" borderId="5" xfId="0" applyNumberFormat="1" applyFont="1" applyFill="1" applyBorder="1" applyAlignment="1" applyProtection="1">
      <alignment/>
      <protection/>
    </xf>
    <xf numFmtId="5" fontId="0" fillId="4" borderId="10" xfId="0" applyNumberFormat="1" applyFont="1" applyFill="1" applyBorder="1" applyAlignment="1" applyProtection="1">
      <alignment/>
      <protection/>
    </xf>
    <xf numFmtId="37" fontId="0" fillId="4" borderId="4" xfId="0" applyNumberFormat="1" applyFont="1" applyFill="1" applyBorder="1" applyAlignment="1" applyProtection="1">
      <alignment/>
      <protection/>
    </xf>
    <xf numFmtId="37" fontId="0" fillId="4" borderId="5" xfId="0" applyNumberFormat="1" applyFont="1" applyFill="1" applyBorder="1" applyAlignment="1" applyProtection="1">
      <alignment/>
      <protection/>
    </xf>
    <xf numFmtId="37" fontId="0" fillId="4" borderId="10" xfId="0" applyNumberFormat="1" applyFont="1" applyFill="1" applyBorder="1" applyAlignment="1" applyProtection="1">
      <alignment/>
      <protection/>
    </xf>
    <xf numFmtId="37" fontId="0" fillId="4" borderId="8" xfId="0" applyNumberFormat="1" applyFont="1" applyFill="1" applyBorder="1" applyAlignment="1" applyProtection="1">
      <alignment/>
      <protection/>
    </xf>
    <xf numFmtId="37" fontId="0" fillId="4" borderId="9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 horizontal="center"/>
    </xf>
    <xf numFmtId="1" fontId="6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quotePrefix="1">
      <alignment horizontal="centerContinuous"/>
    </xf>
    <xf numFmtId="0" fontId="0" fillId="2" borderId="0" xfId="0" applyFill="1" applyAlignment="1">
      <alignment horizontal="centerContinuous"/>
    </xf>
    <xf numFmtId="1" fontId="7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4" fontId="0" fillId="4" borderId="0" xfId="21" applyNumberFormat="1" applyFont="1" applyFill="1" applyBorder="1" applyAlignment="1" applyProtection="1">
      <alignment/>
      <protection/>
    </xf>
    <xf numFmtId="166" fontId="0" fillId="4" borderId="0" xfId="15" applyNumberFormat="1" applyFont="1" applyFill="1" applyBorder="1" applyAlignment="1" applyProtection="1">
      <alignment/>
      <protection/>
    </xf>
    <xf numFmtId="166" fontId="0" fillId="4" borderId="0" xfId="15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9"/>
  <sheetViews>
    <sheetView showGridLines="0" workbookViewId="0" topLeftCell="A10">
      <selection activeCell="E44" sqref="E44"/>
    </sheetView>
  </sheetViews>
  <sheetFormatPr defaultColWidth="9.140625" defaultRowHeight="12.75"/>
  <cols>
    <col min="1" max="1" width="32.00390625" style="6" customWidth="1"/>
    <col min="2" max="2" width="9.28125" style="6" bestFit="1" customWidth="1"/>
    <col min="3" max="16384" width="9.140625" style="6" customWidth="1"/>
  </cols>
  <sheetData>
    <row r="1" spans="3:4" ht="12.75">
      <c r="C1" s="2" t="s">
        <v>0</v>
      </c>
      <c r="D1" s="3"/>
    </row>
    <row r="2" spans="3:4" ht="12.75">
      <c r="C2" s="2" t="s">
        <v>1</v>
      </c>
      <c r="D2" s="3"/>
    </row>
    <row r="3" spans="3:4" ht="12.75">
      <c r="C3" s="4"/>
      <c r="D3" s="5" t="s">
        <v>91</v>
      </c>
    </row>
    <row r="4" ht="12.75"/>
    <row r="5" spans="1:5" ht="12.75">
      <c r="A5" s="21" t="s">
        <v>80</v>
      </c>
      <c r="B5" s="38"/>
      <c r="C5" s="38"/>
      <c r="D5" s="38"/>
      <c r="E5" s="1"/>
    </row>
    <row r="6" spans="1:5" ht="12.75">
      <c r="A6" s="39" t="s">
        <v>63</v>
      </c>
      <c r="B6" s="38"/>
      <c r="C6" s="38"/>
      <c r="D6" s="38"/>
      <c r="E6" s="1"/>
    </row>
    <row r="7" spans="1:5" ht="12.75">
      <c r="A7" s="40"/>
      <c r="B7" s="40"/>
      <c r="C7" s="40"/>
      <c r="D7" s="40"/>
      <c r="E7" s="1"/>
    </row>
    <row r="8" spans="1:5" ht="12.75">
      <c r="A8" s="41"/>
      <c r="B8" s="42" t="s">
        <v>14</v>
      </c>
      <c r="C8" s="42" t="s">
        <v>15</v>
      </c>
      <c r="D8" s="42" t="s">
        <v>16</v>
      </c>
      <c r="E8" s="1"/>
    </row>
    <row r="9" spans="1:5" ht="12.75">
      <c r="A9" s="43" t="s">
        <v>84</v>
      </c>
      <c r="B9" s="47"/>
      <c r="C9" s="51"/>
      <c r="D9" s="48"/>
      <c r="E9" s="53">
        <f>IF(D9="","",IF(D9=2.4,"«- Correct!","«- Try again!"))</f>
      </c>
    </row>
    <row r="10" spans="1:5" ht="12.75">
      <c r="A10" s="44"/>
      <c r="B10" s="40"/>
      <c r="C10" s="40"/>
      <c r="D10" s="45"/>
      <c r="E10" s="1"/>
    </row>
    <row r="11" spans="1:5" ht="12.75">
      <c r="A11" s="43" t="s">
        <v>83</v>
      </c>
      <c r="B11" s="49"/>
      <c r="C11" s="52"/>
      <c r="D11" s="48"/>
      <c r="E11" s="53">
        <f>IF(D11="","",IF(D11=1.9,"«- Correct!","«- Try again!"))</f>
      </c>
    </row>
    <row r="12" spans="1:5" ht="12.75">
      <c r="A12" s="44"/>
      <c r="B12" s="46"/>
      <c r="C12" s="46"/>
      <c r="D12" s="45"/>
      <c r="E12" s="1"/>
    </row>
    <row r="13" spans="1:5" ht="12.75">
      <c r="A13" s="43" t="s">
        <v>68</v>
      </c>
      <c r="B13" s="50"/>
      <c r="C13" s="52"/>
      <c r="D13" s="48"/>
      <c r="E13" s="53">
        <f>IF(D13="","",IF(D13=2.6,"«- Correct!","«- Try again!"))</f>
      </c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2"/>
      <c r="B16" s="12"/>
      <c r="C16" s="12"/>
      <c r="D16" s="12"/>
    </row>
    <row r="17" spans="1:4" ht="12.75">
      <c r="A17" s="21" t="s">
        <v>80</v>
      </c>
      <c r="B17" s="38"/>
      <c r="C17" s="38"/>
      <c r="D17" s="38"/>
    </row>
    <row r="18" spans="1:4" ht="12.75">
      <c r="A18" s="39" t="s">
        <v>70</v>
      </c>
      <c r="B18" s="38"/>
      <c r="C18" s="38"/>
      <c r="D18" s="38"/>
    </row>
    <row r="19" spans="1:4" ht="12.75">
      <c r="A19" s="39" t="s">
        <v>85</v>
      </c>
      <c r="B19" s="38"/>
      <c r="C19" s="38"/>
      <c r="D19" s="38"/>
    </row>
    <row r="20" spans="1:4" ht="12.75">
      <c r="A20" s="40"/>
      <c r="B20" s="40"/>
      <c r="C20" s="40"/>
      <c r="D20" s="40"/>
    </row>
    <row r="21" spans="1:4" ht="12.75">
      <c r="A21" s="40"/>
      <c r="B21" s="23">
        <v>2006</v>
      </c>
      <c r="C21" s="23">
        <v>2005</v>
      </c>
      <c r="D21" s="23">
        <v>2004</v>
      </c>
    </row>
    <row r="22" spans="1:4" ht="12.75">
      <c r="A22" s="54" t="s">
        <v>30</v>
      </c>
      <c r="B22" s="60"/>
      <c r="C22" s="62"/>
      <c r="D22" s="60"/>
    </row>
    <row r="23" spans="1:4" ht="12.75">
      <c r="A23" s="54" t="s">
        <v>61</v>
      </c>
      <c r="B23" s="56"/>
      <c r="C23" s="63"/>
      <c r="D23" s="56"/>
    </row>
    <row r="24" spans="1:4" ht="12.75">
      <c r="A24" s="54" t="s">
        <v>62</v>
      </c>
      <c r="B24" s="56"/>
      <c r="C24" s="63"/>
      <c r="D24" s="56"/>
    </row>
    <row r="25" spans="1:4" ht="12.75">
      <c r="A25" s="54" t="s">
        <v>64</v>
      </c>
      <c r="B25" s="61"/>
      <c r="C25" s="64"/>
      <c r="D25" s="61"/>
    </row>
    <row r="26" spans="1:4" ht="12.75">
      <c r="A26" s="54" t="s">
        <v>65</v>
      </c>
      <c r="B26" s="58"/>
      <c r="C26" s="65"/>
      <c r="D26" s="58"/>
    </row>
    <row r="27" spans="1:4" ht="12.75">
      <c r="A27" s="54" t="s">
        <v>66</v>
      </c>
      <c r="B27" s="58"/>
      <c r="C27" s="65"/>
      <c r="D27" s="58"/>
    </row>
    <row r="28" spans="1:4" ht="12.75">
      <c r="A28" s="54" t="s">
        <v>38</v>
      </c>
      <c r="B28" s="61"/>
      <c r="C28" s="64"/>
      <c r="D28" s="61"/>
    </row>
    <row r="29" spans="1:4" ht="12.75">
      <c r="A29" s="54" t="s">
        <v>67</v>
      </c>
      <c r="B29" s="58"/>
      <c r="C29" s="65"/>
      <c r="D29" s="58"/>
    </row>
    <row r="30" spans="1:4" ht="13.5" thickBot="1">
      <c r="A30" s="54" t="s">
        <v>40</v>
      </c>
      <c r="B30" s="59"/>
      <c r="C30" s="66"/>
      <c r="D30" s="59"/>
    </row>
    <row r="31" spans="1:4" ht="13.5" thickTop="1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/>
      <c r="B33"/>
      <c r="C33"/>
      <c r="D33"/>
    </row>
    <row r="34" spans="1:5" ht="12.75">
      <c r="A34" s="21" t="s">
        <v>80</v>
      </c>
      <c r="B34" s="38"/>
      <c r="C34" s="38"/>
      <c r="D34" s="38"/>
      <c r="E34"/>
    </row>
    <row r="35" spans="1:5" ht="12.75">
      <c r="A35" s="39" t="s">
        <v>77</v>
      </c>
      <c r="B35" s="38"/>
      <c r="C35" s="38"/>
      <c r="D35" s="38"/>
      <c r="E35"/>
    </row>
    <row r="36" spans="1:5" ht="12.75">
      <c r="A36" s="39" t="s">
        <v>86</v>
      </c>
      <c r="B36" s="38"/>
      <c r="C36" s="38"/>
      <c r="D36" s="38"/>
      <c r="E36"/>
    </row>
    <row r="37" spans="1:5" ht="12.75">
      <c r="A37" s="40"/>
      <c r="B37" s="40"/>
      <c r="C37" s="40"/>
      <c r="D37" s="40"/>
      <c r="E37"/>
    </row>
    <row r="38" spans="1:5" ht="12.75">
      <c r="A38" s="40"/>
      <c r="B38" s="23">
        <v>2006</v>
      </c>
      <c r="C38" s="23">
        <v>2005</v>
      </c>
      <c r="D38" s="23">
        <v>2004</v>
      </c>
      <c r="E38"/>
    </row>
    <row r="39" spans="1:5" ht="12.75">
      <c r="A39" s="67" t="s">
        <v>14</v>
      </c>
      <c r="B39" s="40"/>
      <c r="C39" s="40"/>
      <c r="D39" s="40"/>
      <c r="E39"/>
    </row>
    <row r="40" spans="1:4" ht="12.75">
      <c r="A40" s="54" t="s">
        <v>71</v>
      </c>
      <c r="B40" s="55"/>
      <c r="C40" s="70"/>
      <c r="D40" s="57"/>
    </row>
    <row r="41" spans="1:4" ht="12.75">
      <c r="A41" s="54" t="s">
        <v>72</v>
      </c>
      <c r="B41" s="72"/>
      <c r="C41" s="73"/>
      <c r="D41" s="74"/>
    </row>
    <row r="42" spans="1:4" ht="12.75">
      <c r="A42" s="54" t="s">
        <v>73</v>
      </c>
      <c r="B42" s="74"/>
      <c r="C42" s="75"/>
      <c r="D42" s="74"/>
    </row>
    <row r="43" spans="1:4" ht="12.75">
      <c r="A43" s="54" t="s">
        <v>49</v>
      </c>
      <c r="B43" s="57"/>
      <c r="C43" s="71"/>
      <c r="D43" s="57"/>
    </row>
    <row r="44" spans="1:4" ht="12.75">
      <c r="A44" s="40"/>
      <c r="B44" s="19"/>
      <c r="C44" s="19"/>
      <c r="D44" s="19"/>
    </row>
    <row r="45" spans="1:4" ht="12.75">
      <c r="A45" s="68" t="s">
        <v>78</v>
      </c>
      <c r="B45" s="69"/>
      <c r="C45" s="69"/>
      <c r="D45" s="69"/>
    </row>
    <row r="46" spans="1:4" ht="12.75">
      <c r="A46" s="54" t="s">
        <v>75</v>
      </c>
      <c r="B46" s="57"/>
      <c r="C46" s="71"/>
      <c r="D46" s="57"/>
    </row>
    <row r="47" spans="1:4" ht="12.75">
      <c r="A47" s="54" t="s">
        <v>59</v>
      </c>
      <c r="B47" s="74"/>
      <c r="C47" s="75"/>
      <c r="D47" s="74"/>
    </row>
    <row r="48" spans="1:4" ht="12.75">
      <c r="A48" s="54" t="s">
        <v>76</v>
      </c>
      <c r="B48" s="74"/>
      <c r="C48" s="75"/>
      <c r="D48" s="74"/>
    </row>
    <row r="49" spans="1:4" ht="12.75">
      <c r="A49" s="54" t="s">
        <v>57</v>
      </c>
      <c r="B49" s="74"/>
      <c r="C49" s="75"/>
      <c r="D49" s="74"/>
    </row>
    <row r="50" spans="1:4" ht="12.75">
      <c r="A50" s="54" t="s">
        <v>58</v>
      </c>
      <c r="B50" s="57"/>
      <c r="C50" s="71"/>
      <c r="D50" s="57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 s="76" t="s">
        <v>89</v>
      </c>
      <c r="B53" s="76"/>
      <c r="C53" s="76"/>
      <c r="D53" s="76"/>
      <c r="E53" s="76"/>
    </row>
    <row r="54" spans="1:5" ht="12.75">
      <c r="A54" s="76" t="s">
        <v>90</v>
      </c>
      <c r="B54" s="76"/>
      <c r="C54" s="76"/>
      <c r="D54" s="76"/>
      <c r="E54" s="76"/>
    </row>
    <row r="55" spans="1:5" ht="12.75">
      <c r="A55" s="76"/>
      <c r="B55" s="76"/>
      <c r="C55" s="76"/>
      <c r="D55" s="76"/>
      <c r="E55" s="76"/>
    </row>
    <row r="56" spans="1:5" ht="12.75">
      <c r="A56" s="116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5"/>
      <c r="B59" s="115"/>
      <c r="C59" s="115"/>
      <c r="D59" s="115"/>
      <c r="E59" s="115"/>
    </row>
    <row r="60" spans="1:5" ht="12.75">
      <c r="A60" s="115"/>
      <c r="B60" s="115"/>
      <c r="C60" s="115"/>
      <c r="D60" s="115"/>
      <c r="E60" s="115"/>
    </row>
    <row r="61" spans="1:5" ht="12.75">
      <c r="A61" s="115"/>
      <c r="B61" s="115"/>
      <c r="C61" s="115"/>
      <c r="D61" s="115"/>
      <c r="E61" s="115"/>
    </row>
    <row r="62" spans="1:5" ht="12.75">
      <c r="A62" s="115"/>
      <c r="B62" s="115"/>
      <c r="C62" s="115"/>
      <c r="D62" s="115"/>
      <c r="E62" s="115"/>
    </row>
    <row r="63" spans="1:5" ht="12.75">
      <c r="A63" s="115"/>
      <c r="B63" s="115"/>
      <c r="C63" s="115"/>
      <c r="D63" s="115"/>
      <c r="E63" s="115"/>
    </row>
    <row r="64" spans="1:5" ht="12.75">
      <c r="A64" s="115"/>
      <c r="B64" s="115"/>
      <c r="C64" s="115"/>
      <c r="D64" s="115"/>
      <c r="E64" s="115"/>
    </row>
    <row r="65" spans="1:5" ht="12.75">
      <c r="A65" s="115"/>
      <c r="B65" s="115"/>
      <c r="C65" s="115"/>
      <c r="D65" s="115"/>
      <c r="E65" s="115"/>
    </row>
    <row r="66" spans="1:5" ht="12.75">
      <c r="A66" s="115"/>
      <c r="B66" s="115"/>
      <c r="C66" s="115"/>
      <c r="D66" s="115"/>
      <c r="E66" s="115"/>
    </row>
    <row r="67" spans="1:5" ht="12.75">
      <c r="A67" s="115"/>
      <c r="B67" s="115"/>
      <c r="C67" s="115"/>
      <c r="D67" s="115"/>
      <c r="E67" s="115"/>
    </row>
    <row r="68" spans="1:5" ht="12.75">
      <c r="A68" s="115"/>
      <c r="B68" s="115"/>
      <c r="C68" s="115"/>
      <c r="D68" s="115"/>
      <c r="E68" s="115"/>
    </row>
    <row r="69" spans="1:5" ht="12.75">
      <c r="A69" s="115"/>
      <c r="B69" s="115"/>
      <c r="C69" s="115"/>
      <c r="D69" s="115"/>
      <c r="E69" s="115"/>
    </row>
    <row r="70" spans="1:5" ht="12.75">
      <c r="A70" s="115"/>
      <c r="B70" s="115"/>
      <c r="C70" s="115"/>
      <c r="D70" s="115"/>
      <c r="E70" s="115"/>
    </row>
    <row r="71" spans="1:5" ht="12.75">
      <c r="A71" s="115"/>
      <c r="B71" s="115"/>
      <c r="C71" s="115"/>
      <c r="D71" s="115"/>
      <c r="E71" s="115"/>
    </row>
    <row r="72" spans="1:5" ht="12.75">
      <c r="A72" s="115"/>
      <c r="B72" s="115"/>
      <c r="C72" s="115"/>
      <c r="D72" s="115"/>
      <c r="E72" s="115"/>
    </row>
    <row r="73" spans="1:5" ht="12.75">
      <c r="A73" s="115"/>
      <c r="B73" s="115"/>
      <c r="C73" s="115"/>
      <c r="D73" s="115"/>
      <c r="E73" s="115"/>
    </row>
    <row r="74" spans="1:5" ht="12.75">
      <c r="A74" s="114"/>
      <c r="B74" s="114"/>
      <c r="C74" s="114"/>
      <c r="D74" s="114"/>
      <c r="E74" s="11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9" spans="4:5" ht="12.75">
      <c r="D89" s="7"/>
      <c r="E89" s="7"/>
    </row>
  </sheetData>
  <sheetProtection/>
  <mergeCells count="19">
    <mergeCell ref="A56:E56"/>
    <mergeCell ref="A57:E57"/>
    <mergeCell ref="A58:E58"/>
    <mergeCell ref="A73:E73"/>
    <mergeCell ref="A68:E68"/>
    <mergeCell ref="A69:E69"/>
    <mergeCell ref="A70:E70"/>
    <mergeCell ref="A71:E71"/>
    <mergeCell ref="A72:E72"/>
    <mergeCell ref="A74:E74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</mergeCells>
  <dataValidations count="42">
    <dataValidation errorStyle="warning" type="whole" operator="equal" allowBlank="1" showInputMessage="1" showErrorMessage="1" errorTitle="Incorrect entry." error="Please try again." sqref="B22:D22">
      <formula1>1</formula1>
    </dataValidation>
    <dataValidation errorStyle="warning" type="decimal" operator="equal" allowBlank="1" showInputMessage="1" showErrorMessage="1" errorTitle="Incorrect entry." error="Please try again." sqref="B23">
      <formula1>0.602</formula1>
    </dataValidation>
    <dataValidation errorStyle="warning" type="decimal" operator="equal" allowBlank="1" showInputMessage="1" showErrorMessage="1" errorTitle="Incorrect entry." error="Please try again." sqref="C23">
      <formula1>0.625</formula1>
    </dataValidation>
    <dataValidation errorStyle="warning" type="decimal" operator="equal" allowBlank="1" showInputMessage="1" showErrorMessage="1" errorTitle="Incorrect entry." error="Please try again." sqref="D23">
      <formula1>0.64</formula1>
    </dataValidation>
    <dataValidation errorStyle="warning" type="decimal" operator="equal" allowBlank="1" showInputMessage="1" showErrorMessage="1" errorTitle="Incorrect entry." error="Please try again." sqref="B24">
      <formula1>0.398</formula1>
    </dataValidation>
    <dataValidation errorStyle="warning" type="decimal" operator="equal" allowBlank="1" showInputMessage="1" showErrorMessage="1" errorTitle="Incorrect entry." error="Please try again." sqref="C24">
      <formula1>0.375</formula1>
    </dataValidation>
    <dataValidation errorStyle="warning" type="decimal" operator="equal" allowBlank="1" showInputMessage="1" showErrorMessage="1" errorTitle="Incorrect entry." error="Please try again." sqref="D24">
      <formula1>0.36</formula1>
    </dataValidation>
    <dataValidation errorStyle="warning" type="decimal" operator="equal" allowBlank="1" showInputMessage="1" showErrorMessage="1" errorTitle="Incorrect entry." error="Please try again." sqref="B25">
      <formula1>0.1412</formula1>
    </dataValidation>
    <dataValidation errorStyle="warning" type="decimal" operator="equal" allowBlank="1" showInputMessage="1" showErrorMessage="1" errorTitle="Incorrect entry." error="Please try again." sqref="C25">
      <formula1>0.138</formula1>
    </dataValidation>
    <dataValidation errorStyle="warning" type="decimal" operator="equal" allowBlank="1" showInputMessage="1" showErrorMessage="1" errorTitle="Incorrect entry." error="Please try again." sqref="D25">
      <formula1>0.132</formula1>
    </dataValidation>
    <dataValidation errorStyle="warning" type="decimal" operator="equal" allowBlank="1" showInputMessage="1" showErrorMessage="1" errorTitle="Incorrect entry." error="Please try again." sqref="B26">
      <formula1>0.0904</formula1>
    </dataValidation>
    <dataValidation errorStyle="warning" type="decimal" operator="equal" allowBlank="1" showInputMessage="1" showErrorMessage="1" errorTitle="Incorrect entry." error="Please try again." sqref="D26">
      <formula1>0.0825</formula1>
    </dataValidation>
    <dataValidation errorStyle="warning" type="decimal" operator="equal" allowBlank="1" showInputMessage="1" showErrorMessage="1" errorTitle="Incorrect entry." error="Please try again." sqref="C26">
      <formula1>0.088</formula1>
    </dataValidation>
    <dataValidation errorStyle="warning" type="decimal" operator="equal" allowBlank="1" showInputMessage="1" showErrorMessage="1" errorTitle="Incorrect entry." error="Please try again." sqref="B27">
      <formula1>0.2316</formula1>
    </dataValidation>
    <dataValidation errorStyle="warning" type="decimal" operator="equal" allowBlank="1" showInputMessage="1" showErrorMessage="1" errorTitle="Incorrect entry." error="Please try again." sqref="C27">
      <formula1>0.226</formula1>
    </dataValidation>
    <dataValidation errorStyle="warning" type="decimal" operator="equal" allowBlank="1" showInputMessage="1" showErrorMessage="1" errorTitle="Incorrect entry." error="Please try again." sqref="D27">
      <formula1>0.2145</formula1>
    </dataValidation>
    <dataValidation errorStyle="warning" type="decimal" operator="equal" allowBlank="1" showInputMessage="1" showErrorMessage="1" errorTitle="Incorrect entry." error="Please try again." sqref="B28">
      <formula1>0.1664</formula1>
    </dataValidation>
    <dataValidation errorStyle="warning" type="decimal" operator="equal" allowBlank="1" showInputMessage="1" showErrorMessage="1" errorTitle="Incorrect entry." error="Please try again." sqref="C28">
      <formula1>0.149</formula1>
    </dataValidation>
    <dataValidation errorStyle="warning" type="decimal" operator="equal" allowBlank="1" showInputMessage="1" showErrorMessage="1" errorTitle="Incorrect entry." error="Please try again." sqref="D28">
      <formula1>0.1455</formula1>
    </dataValidation>
    <dataValidation errorStyle="warning" type="decimal" operator="equal" allowBlank="1" showInputMessage="1" showErrorMessage="1" errorTitle="Incorrect entry." error="Please try again." sqref="B29">
      <formula1>0.031</formula1>
    </dataValidation>
    <dataValidation errorStyle="warning" type="decimal" operator="equal" allowBlank="1" showInputMessage="1" showErrorMessage="1" errorTitle="Incorrect entry." error="Please try again." sqref="C29">
      <formula1>0.0305</formula1>
    </dataValidation>
    <dataValidation errorStyle="warning" type="decimal" operator="equal" allowBlank="1" showInputMessage="1" showErrorMessage="1" errorTitle="Incorrect entry." error="Please try again." sqref="D29">
      <formula1>0.0295</formula1>
    </dataValidation>
    <dataValidation errorStyle="warning" type="decimal" operator="equal" allowBlank="1" showInputMessage="1" showErrorMessage="1" errorTitle="Incorrect entry." error="Please try again." sqref="B30">
      <formula1>0.1354</formula1>
    </dataValidation>
    <dataValidation errorStyle="warning" type="decimal" operator="equal" allowBlank="1" showInputMessage="1" showErrorMessage="1" errorTitle="Incorrect entry." error="Please try again." sqref="C30">
      <formula1>0.1185</formula1>
    </dataValidation>
    <dataValidation errorStyle="warning" type="decimal" operator="equal" allowBlank="1" showInputMessage="1" showErrorMessage="1" errorTitle="Incorrect entry." error="Please try again." sqref="D30">
      <formula1>0.116</formula1>
    </dataValidation>
    <dataValidation errorStyle="warning" type="decimal" operator="equal" allowBlank="1" showInputMessage="1" showErrorMessage="1" errorTitle="Incorrect entry." error="Please try again." sqref="B40">
      <formula1>0.9572</formula1>
    </dataValidation>
    <dataValidation errorStyle="warning" type="decimal" operator="equal" allowBlank="1" showInputMessage="1" showErrorMessage="1" errorTitle="Incorrect entry." error="Please try again." sqref="C40">
      <formula1>0.7488</formula1>
    </dataValidation>
    <dataValidation errorStyle="warning" type="decimal" operator="equal" allowBlank="1" showInputMessage="1" showErrorMessage="1" errorTitle="Incorrect entry." error="Please try again." sqref="B41">
      <formula1>0</formula1>
    </dataValidation>
    <dataValidation errorStyle="warning" type="decimal" operator="equal" allowBlank="1" showInputMessage="1" showErrorMessage="1" errorTitle="Incorrect entry." error="Please try again." sqref="C41">
      <formula1>0.1344</formula1>
    </dataValidation>
    <dataValidation errorStyle="warning" type="decimal" operator="equal" allowBlank="1" showInputMessage="1" showErrorMessage="1" errorTitle="Incorrect entry." error="Please try again." sqref="B42">
      <formula1>1.5789</formula1>
    </dataValidation>
    <dataValidation errorStyle="warning" type="decimal" operator="equal" allowBlank="1" showInputMessage="1" showErrorMessage="1" errorTitle="Incorrect entry." error="Please try again." sqref="C42">
      <formula1>1.6842</formula1>
    </dataValidation>
    <dataValidation errorStyle="warning" type="decimal" operator="equal" allowBlank="1" showInputMessage="1" showErrorMessage="1" errorTitle="Incorrect entry." error="Please try again." sqref="B50">
      <formula1>1.2434</formula1>
    </dataValidation>
    <dataValidation errorStyle="warning" type="decimal" operator="equal" allowBlank="1" showInputMessage="1" showErrorMessage="1" errorTitle="Incorrect entry." error="Please try again." sqref="C50">
      <formula1>1.207</formula1>
    </dataValidation>
    <dataValidation errorStyle="warning" type="decimal" operator="equal" allowBlank="1" showInputMessage="1" showErrorMessage="1" errorTitle="Incorrect entry." error="Please try again." sqref="B46">
      <formula1>1.037</formula1>
    </dataValidation>
    <dataValidation errorStyle="warning" type="decimal" operator="equal" allowBlank="1" showInputMessage="1" showErrorMessage="1" errorTitle="Incorrect entry." error="Please try again." sqref="C46">
      <formula1>1.0246</formula1>
    </dataValidation>
    <dataValidation errorStyle="warning" type="decimal" operator="equal" allowBlank="1" showInputMessage="1" showErrorMessage="1" errorTitle="Incorrect entry." error="Please try again." sqref="C47">
      <formula1>1.3333</formula1>
    </dataValidation>
    <dataValidation errorStyle="warning" type="decimal" operator="equal" allowBlank="1" showInputMessage="1" showErrorMessage="1" errorTitle="Incorrect entry." error="Please try again." sqref="B48:C48">
      <formula1>1.5</formula1>
    </dataValidation>
    <dataValidation errorStyle="warning" type="decimal" operator="equal" allowBlank="1" showInputMessage="1" showErrorMessage="1" errorTitle="Incorrect entry." error="Please try again." sqref="B49">
      <formula1>1.1691</formula1>
    </dataValidation>
    <dataValidation errorStyle="warning" type="decimal" operator="equal" allowBlank="1" showInputMessage="1" showErrorMessage="1" errorTitle="Incorrect entry." error="Please try again." sqref="C49">
      <formula1>1.0494</formula1>
    </dataValidation>
    <dataValidation errorStyle="warning" type="decimal" operator="equal" allowBlank="1" showInputMessage="1" showErrorMessage="1" errorTitle="Incorrect entry." error="Please try again." sqref="B43">
      <formula1>1.2434</formula1>
    </dataValidation>
    <dataValidation errorStyle="warning" type="decimal" operator="equal" allowBlank="1" showInputMessage="1" showErrorMessage="1" errorTitle="Incorrect entry." error="Please try again." sqref="C43">
      <formula1>1.207</formula1>
    </dataValidation>
    <dataValidation errorStyle="warning" type="decimal" operator="equal" allowBlank="1" showInputMessage="1" showErrorMessage="1" errorTitle="Incorrect entry." error="Please try again." sqref="B47">
      <formula1>1.3333</formula1>
    </dataValidation>
  </dataValidations>
  <printOptions horizontalCentered="1"/>
  <pageMargins left="0" right="0" top="0.75" bottom="0.67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8"/>
  <sheetViews>
    <sheetView showGridLines="0" workbookViewId="0" topLeftCell="A10">
      <selection activeCell="A1" sqref="A1"/>
    </sheetView>
  </sheetViews>
  <sheetFormatPr defaultColWidth="9.140625" defaultRowHeight="12.75"/>
  <cols>
    <col min="1" max="1" width="27.28125" style="0" bestFit="1" customWidth="1"/>
    <col min="2" max="4" width="9.7109375" style="0" bestFit="1" customWidth="1"/>
  </cols>
  <sheetData>
    <row r="1" spans="1:4" ht="12.75">
      <c r="A1" s="36" t="s">
        <v>79</v>
      </c>
      <c r="B1" s="36"/>
      <c r="C1" s="37"/>
      <c r="D1" s="37"/>
    </row>
    <row r="2" spans="1:4" ht="12.75">
      <c r="A2" s="37"/>
      <c r="B2" s="37"/>
      <c r="C2" s="37"/>
      <c r="D2" s="37"/>
    </row>
    <row r="3" spans="1:4" ht="12.75">
      <c r="A3" s="21" t="s">
        <v>80</v>
      </c>
      <c r="B3" s="22"/>
      <c r="C3" s="22"/>
      <c r="D3" s="22"/>
    </row>
    <row r="4" spans="1:4" ht="12.75">
      <c r="A4" s="22" t="s">
        <v>60</v>
      </c>
      <c r="B4" s="22"/>
      <c r="C4" s="22"/>
      <c r="D4" s="22"/>
    </row>
    <row r="5" spans="1:4" ht="12.75">
      <c r="A5" s="22" t="s">
        <v>81</v>
      </c>
      <c r="B5" s="22"/>
      <c r="C5" s="22"/>
      <c r="D5" s="22"/>
    </row>
    <row r="6" spans="1:4" ht="12.75">
      <c r="A6" s="20"/>
      <c r="B6" s="20"/>
      <c r="C6" s="20"/>
      <c r="D6" s="20"/>
    </row>
    <row r="7" spans="1:4" ht="12.75">
      <c r="A7" s="20"/>
      <c r="B7" s="23">
        <v>2006</v>
      </c>
      <c r="C7" s="23">
        <v>2005</v>
      </c>
      <c r="D7" s="23">
        <v>2004</v>
      </c>
    </row>
    <row r="8" spans="1:4" ht="12.75">
      <c r="A8" s="20" t="s">
        <v>30</v>
      </c>
      <c r="B8" s="24">
        <v>444000</v>
      </c>
      <c r="C8" s="24">
        <v>340000</v>
      </c>
      <c r="D8" s="24">
        <v>236000</v>
      </c>
    </row>
    <row r="9" spans="1:4" ht="12.75">
      <c r="A9" s="20" t="s">
        <v>61</v>
      </c>
      <c r="B9" s="25">
        <v>267288</v>
      </c>
      <c r="C9" s="25">
        <v>212500</v>
      </c>
      <c r="D9" s="25">
        <v>151040</v>
      </c>
    </row>
    <row r="10" spans="1:4" ht="12.75">
      <c r="A10" s="20" t="s">
        <v>62</v>
      </c>
      <c r="B10" s="26">
        <f>+B8-B9</f>
        <v>176712</v>
      </c>
      <c r="C10" s="26">
        <f>+C8-C9</f>
        <v>127500</v>
      </c>
      <c r="D10" s="26">
        <f>+D8-D9</f>
        <v>84960</v>
      </c>
    </row>
    <row r="11" spans="1:4" ht="12.75">
      <c r="A11" s="17" t="s">
        <v>64</v>
      </c>
      <c r="B11" s="18">
        <v>62694</v>
      </c>
      <c r="C11" s="18">
        <v>46920</v>
      </c>
      <c r="D11" s="18">
        <v>31152</v>
      </c>
    </row>
    <row r="12" spans="1:4" ht="12.75">
      <c r="A12" s="17" t="s">
        <v>65</v>
      </c>
      <c r="B12" s="27">
        <v>40137</v>
      </c>
      <c r="C12" s="27">
        <v>29920</v>
      </c>
      <c r="D12" s="27">
        <v>19470</v>
      </c>
    </row>
    <row r="13" spans="1:4" ht="12.75">
      <c r="A13" s="17" t="s">
        <v>66</v>
      </c>
      <c r="B13" s="28">
        <f>+B11+B12</f>
        <v>102831</v>
      </c>
      <c r="C13" s="28">
        <f>+C11+C12</f>
        <v>76840</v>
      </c>
      <c r="D13" s="28">
        <f>+D11+D12</f>
        <v>50622</v>
      </c>
    </row>
    <row r="14" spans="1:4" ht="12.75">
      <c r="A14" s="17" t="s">
        <v>38</v>
      </c>
      <c r="B14" s="29">
        <f>B10-B13</f>
        <v>73881</v>
      </c>
      <c r="C14" s="29">
        <f>C10-C13</f>
        <v>50660</v>
      </c>
      <c r="D14" s="29">
        <f>D10-D13</f>
        <v>34338</v>
      </c>
    </row>
    <row r="15" spans="1:4" ht="12.75">
      <c r="A15" s="17" t="s">
        <v>67</v>
      </c>
      <c r="B15" s="27">
        <v>13764</v>
      </c>
      <c r="C15" s="27">
        <v>10370</v>
      </c>
      <c r="D15" s="27">
        <v>6962</v>
      </c>
    </row>
    <row r="16" spans="1:4" ht="13.5" thickBot="1">
      <c r="A16" s="17" t="s">
        <v>40</v>
      </c>
      <c r="B16" s="30">
        <f>+B14-B15</f>
        <v>60117</v>
      </c>
      <c r="C16" s="30">
        <f>+C14-C15</f>
        <v>40290</v>
      </c>
      <c r="D16" s="30">
        <f>+D14-D15</f>
        <v>27376</v>
      </c>
    </row>
    <row r="17" spans="1:4" ht="13.5" thickTop="1">
      <c r="A17" s="17"/>
      <c r="B17" s="17"/>
      <c r="C17" s="17"/>
      <c r="D17" s="17"/>
    </row>
    <row r="18" spans="1:4" ht="12.75">
      <c r="A18" s="17"/>
      <c r="B18" s="31"/>
      <c r="C18" s="17"/>
      <c r="D18" s="17"/>
    </row>
    <row r="19" spans="1:4" ht="12.75">
      <c r="A19" s="21" t="s">
        <v>80</v>
      </c>
      <c r="B19" s="22"/>
      <c r="C19" s="22"/>
      <c r="D19" s="22"/>
    </row>
    <row r="20" spans="1:4" ht="12.75">
      <c r="A20" s="22" t="s">
        <v>69</v>
      </c>
      <c r="B20" s="22"/>
      <c r="C20" s="22"/>
      <c r="D20" s="22"/>
    </row>
    <row r="21" spans="1:4" ht="12.75">
      <c r="A21" s="22" t="s">
        <v>82</v>
      </c>
      <c r="B21" s="22"/>
      <c r="C21" s="22"/>
      <c r="D21" s="22"/>
    </row>
    <row r="22" spans="1:4" ht="12.75">
      <c r="A22" s="17"/>
      <c r="B22" s="17"/>
      <c r="C22" s="17"/>
      <c r="D22" s="17"/>
    </row>
    <row r="23" spans="1:4" ht="12.75">
      <c r="A23" s="17"/>
      <c r="B23" s="23">
        <v>2006</v>
      </c>
      <c r="C23" s="23">
        <v>2005</v>
      </c>
      <c r="D23" s="23">
        <v>2004</v>
      </c>
    </row>
    <row r="24" spans="1:4" ht="12.75">
      <c r="A24" s="21" t="s">
        <v>14</v>
      </c>
      <c r="B24" s="22"/>
      <c r="C24" s="22"/>
      <c r="D24" s="32"/>
    </row>
    <row r="25" spans="1:4" ht="12.75">
      <c r="A25" s="20" t="s">
        <v>71</v>
      </c>
      <c r="B25" s="24">
        <v>48480</v>
      </c>
      <c r="C25" s="24">
        <v>37924</v>
      </c>
      <c r="D25" s="18">
        <v>50648</v>
      </c>
    </row>
    <row r="26" spans="1:4" ht="12.75">
      <c r="A26" s="20" t="s">
        <v>72</v>
      </c>
      <c r="B26" s="33">
        <v>0</v>
      </c>
      <c r="C26" s="33">
        <v>500</v>
      </c>
      <c r="D26" s="29">
        <v>3720</v>
      </c>
    </row>
    <row r="27" spans="1:4" ht="12.75">
      <c r="A27" s="17" t="s">
        <v>73</v>
      </c>
      <c r="B27" s="27">
        <v>90000</v>
      </c>
      <c r="C27" s="27">
        <v>96000</v>
      </c>
      <c r="D27" s="27">
        <v>57000</v>
      </c>
    </row>
    <row r="28" spans="1:4" ht="13.5" thickBot="1">
      <c r="A28" s="17" t="s">
        <v>49</v>
      </c>
      <c r="B28" s="30">
        <f>SUM(B25:B27)</f>
        <v>138480</v>
      </c>
      <c r="C28" s="30">
        <f>SUM(C25:C27)</f>
        <v>134424</v>
      </c>
      <c r="D28" s="30">
        <f>SUM(D25:D27)</f>
        <v>111368</v>
      </c>
    </row>
    <row r="29" spans="1:4" ht="13.5" thickTop="1">
      <c r="A29" s="17"/>
      <c r="B29" s="18"/>
      <c r="C29" s="18"/>
      <c r="D29" s="18"/>
    </row>
    <row r="30" spans="1:4" ht="12.75">
      <c r="A30" s="34" t="s">
        <v>74</v>
      </c>
      <c r="B30" s="35"/>
      <c r="C30" s="35"/>
      <c r="D30" s="35"/>
    </row>
    <row r="31" spans="1:4" ht="12.75">
      <c r="A31" s="17" t="s">
        <v>75</v>
      </c>
      <c r="B31" s="18">
        <v>20200</v>
      </c>
      <c r="C31" s="18">
        <v>19960</v>
      </c>
      <c r="D31" s="18">
        <v>19480</v>
      </c>
    </row>
    <row r="32" spans="1:4" ht="12.75">
      <c r="A32" s="17" t="s">
        <v>59</v>
      </c>
      <c r="B32" s="29">
        <v>72000</v>
      </c>
      <c r="C32" s="29">
        <v>72000</v>
      </c>
      <c r="D32" s="29">
        <v>54000</v>
      </c>
    </row>
    <row r="33" spans="1:4" ht="12.75">
      <c r="A33" s="17" t="s">
        <v>76</v>
      </c>
      <c r="B33" s="29">
        <v>9000</v>
      </c>
      <c r="C33" s="29">
        <v>9000</v>
      </c>
      <c r="D33" s="29">
        <v>6000</v>
      </c>
    </row>
    <row r="34" spans="1:4" ht="12.75">
      <c r="A34" s="17" t="s">
        <v>57</v>
      </c>
      <c r="B34" s="27">
        <v>37280</v>
      </c>
      <c r="C34" s="27">
        <v>33464</v>
      </c>
      <c r="D34" s="27">
        <v>31888</v>
      </c>
    </row>
    <row r="35" spans="1:4" ht="13.5" thickBot="1">
      <c r="A35" s="17" t="s">
        <v>58</v>
      </c>
      <c r="B35" s="30">
        <f>SUM(B31:B34)</f>
        <v>138480</v>
      </c>
      <c r="C35" s="30">
        <f>SUM(C31:C34)</f>
        <v>134424</v>
      </c>
      <c r="D35" s="30">
        <f>SUM(D31:D34)</f>
        <v>111368</v>
      </c>
    </row>
    <row r="36" spans="1:4" ht="13.5" thickTop="1">
      <c r="A36" s="17"/>
      <c r="B36" s="17"/>
      <c r="C36" s="17"/>
      <c r="D36" s="17"/>
    </row>
    <row r="37" spans="1:4" ht="12.75">
      <c r="A37" s="16" t="s">
        <v>87</v>
      </c>
      <c r="B37" s="17"/>
      <c r="C37" s="17"/>
      <c r="D37" s="17"/>
    </row>
    <row r="38" spans="1:4" ht="12.75">
      <c r="A38" s="17" t="s">
        <v>88</v>
      </c>
      <c r="B38" s="19">
        <v>1.2434</v>
      </c>
      <c r="C38" s="17"/>
      <c r="D38" s="17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5"/>
  <sheetViews>
    <sheetView showGridLines="0" workbookViewId="0" topLeftCell="A13">
      <selection activeCell="G33" sqref="G33"/>
    </sheetView>
  </sheetViews>
  <sheetFormatPr defaultColWidth="9.140625" defaultRowHeight="12.75"/>
  <cols>
    <col min="1" max="1" width="11.140625" style="6" customWidth="1"/>
    <col min="2" max="4" width="9.7109375" style="6" bestFit="1" customWidth="1"/>
    <col min="5" max="16384" width="9.140625" style="6" customWidth="1"/>
  </cols>
  <sheetData>
    <row r="1" spans="5:6" ht="12.75">
      <c r="E1" s="2" t="s">
        <v>0</v>
      </c>
      <c r="F1" s="3"/>
    </row>
    <row r="2" spans="5:6" ht="12.75">
      <c r="E2" s="2" t="s">
        <v>1</v>
      </c>
      <c r="F2" s="3"/>
    </row>
    <row r="3" spans="5:6" ht="12.75">
      <c r="E3" s="4"/>
      <c r="F3" s="5" t="s">
        <v>101</v>
      </c>
    </row>
    <row r="4" ht="12.75"/>
    <row r="5" spans="1:7" ht="12.75">
      <c r="A5" s="78" t="s">
        <v>92</v>
      </c>
      <c r="B5" s="38"/>
      <c r="C5" s="38"/>
      <c r="D5" s="38"/>
      <c r="E5" s="38"/>
      <c r="F5" s="38"/>
      <c r="G5" s="38"/>
    </row>
    <row r="6" spans="1:7" ht="12.75">
      <c r="A6" s="39" t="s">
        <v>5</v>
      </c>
      <c r="B6" s="38"/>
      <c r="C6" s="38"/>
      <c r="D6" s="38"/>
      <c r="E6" s="38"/>
      <c r="F6" s="38"/>
      <c r="G6" s="38"/>
    </row>
    <row r="7" spans="1:7" ht="12.75">
      <c r="A7" s="40"/>
      <c r="B7" s="40"/>
      <c r="C7" s="40"/>
      <c r="D7" s="40"/>
      <c r="E7" s="40"/>
      <c r="F7" s="40"/>
      <c r="G7" s="40"/>
    </row>
    <row r="8" spans="1:7" ht="12.75">
      <c r="A8" s="40"/>
      <c r="B8" s="86" t="s">
        <v>8</v>
      </c>
      <c r="C8" s="86" t="s">
        <v>9</v>
      </c>
      <c r="D8" s="86" t="s">
        <v>8</v>
      </c>
      <c r="E8" s="86" t="s">
        <v>8</v>
      </c>
      <c r="F8" s="86" t="s">
        <v>10</v>
      </c>
      <c r="G8" s="86" t="s">
        <v>11</v>
      </c>
    </row>
    <row r="9" spans="1:7" ht="12.75">
      <c r="A9" s="42" t="s">
        <v>13</v>
      </c>
      <c r="B9" s="42" t="s">
        <v>14</v>
      </c>
      <c r="C9" s="42" t="s">
        <v>14</v>
      </c>
      <c r="D9" s="42" t="s">
        <v>15</v>
      </c>
      <c r="E9" s="42" t="s">
        <v>16</v>
      </c>
      <c r="F9" s="42" t="s">
        <v>16</v>
      </c>
      <c r="G9" s="42" t="s">
        <v>17</v>
      </c>
    </row>
    <row r="10" spans="1:7" ht="12.75">
      <c r="A10" s="54" t="s">
        <v>19</v>
      </c>
      <c r="B10" s="97"/>
      <c r="C10" s="98"/>
      <c r="D10" s="99"/>
      <c r="E10" s="93"/>
      <c r="F10" s="93"/>
      <c r="G10" s="89" t="s">
        <v>122</v>
      </c>
    </row>
    <row r="11" spans="1:7" ht="12.75">
      <c r="A11" s="80">
        <v>37378</v>
      </c>
      <c r="B11" s="90"/>
      <c r="C11" s="94"/>
      <c r="D11" s="90"/>
      <c r="E11" s="105">
        <f>IF(E10="","",IF(E10=2.5,"^ Correct!","^ Try again!"))</f>
      </c>
      <c r="F11" s="105">
        <f>IF(F10="","",IF(F10=1.1,"^ Correct!","^ Try again!"))</f>
      </c>
      <c r="G11" s="105"/>
    </row>
    <row r="12" spans="1:7" ht="12.75">
      <c r="A12" s="54" t="s">
        <v>22</v>
      </c>
      <c r="B12" s="91"/>
      <c r="C12" s="95"/>
      <c r="D12" s="91"/>
      <c r="E12" s="93"/>
      <c r="F12" s="93"/>
      <c r="G12" s="91"/>
    </row>
    <row r="13" spans="1:7" ht="12.75">
      <c r="A13" s="80">
        <v>37384</v>
      </c>
      <c r="B13" s="103"/>
      <c r="C13" s="104"/>
      <c r="D13" s="103"/>
      <c r="E13" s="105">
        <f>IF(E12="","",IF(E12=2.16,"^ Correct!","^ Try again!"))</f>
      </c>
      <c r="F13" s="105">
        <f>IF(F12="","",IF(F12=0.85,"^ Correct!","^ Try again!"))</f>
      </c>
      <c r="G13" s="105">
        <f>IF(G12="","",IF(G12=390000,"^ Correct!","^ Try again!"))</f>
      </c>
    </row>
    <row r="14" spans="1:7" ht="12.75">
      <c r="A14" s="40"/>
      <c r="B14" s="90"/>
      <c r="C14" s="94"/>
      <c r="D14" s="90"/>
      <c r="E14" s="87"/>
      <c r="F14" s="87"/>
      <c r="G14" s="88"/>
    </row>
    <row r="15" spans="1:7" ht="12.75">
      <c r="A15" s="54" t="s">
        <v>22</v>
      </c>
      <c r="B15" s="91"/>
      <c r="C15" s="95"/>
      <c r="D15" s="91"/>
      <c r="E15" s="93"/>
      <c r="F15" s="93"/>
      <c r="G15" s="91"/>
    </row>
    <row r="16" spans="1:7" ht="12.75">
      <c r="A16" s="80">
        <v>37386</v>
      </c>
      <c r="B16" s="103"/>
      <c r="C16" s="104"/>
      <c r="D16" s="103"/>
      <c r="E16" s="105">
        <f>IF(E15="","",IF(E15=2.3,"^ Correct!","^ Try again!"))</f>
      </c>
      <c r="F16" s="105">
        <f>IF(F15="","",IF(F15=1.16,"^ Correct!","^ Try again!"))</f>
      </c>
      <c r="G16" s="105">
        <f>IF(G15="","",IF(G15=435000,"^ Correct!","^ Try again!"))</f>
      </c>
    </row>
    <row r="17" spans="1:7" ht="12.75">
      <c r="A17" s="40"/>
      <c r="B17" s="90"/>
      <c r="C17" s="94"/>
      <c r="D17" s="90"/>
      <c r="E17" s="87"/>
      <c r="F17" s="87"/>
      <c r="G17" s="88"/>
    </row>
    <row r="18" spans="1:7" ht="12.75">
      <c r="A18" s="54" t="s">
        <v>22</v>
      </c>
      <c r="B18" s="100"/>
      <c r="C18" s="101"/>
      <c r="D18" s="102"/>
      <c r="E18" s="93"/>
      <c r="F18" s="93"/>
      <c r="G18" s="91"/>
    </row>
    <row r="19" spans="1:7" ht="12.75">
      <c r="A19" s="80">
        <v>37391</v>
      </c>
      <c r="B19" s="90"/>
      <c r="C19" s="94"/>
      <c r="D19" s="90"/>
      <c r="E19" s="105">
        <f>IF(E18="","",IF(E18=2.3,"^ Correct!","^ Try again!"))</f>
      </c>
      <c r="F19" s="105">
        <f>IF(F18="","",IF(F18=1.16,"^ Correct!","^ Try again!"))</f>
      </c>
      <c r="G19" s="105">
        <f>IF(G18="","",IF(G18=435000,"^ Correct!","^ Try again!"))</f>
      </c>
    </row>
    <row r="20" spans="1:7" ht="12.75">
      <c r="A20" s="54" t="s">
        <v>22</v>
      </c>
      <c r="B20" s="100"/>
      <c r="C20" s="101"/>
      <c r="D20" s="102"/>
      <c r="E20" s="93"/>
      <c r="F20" s="93"/>
      <c r="G20" s="91"/>
    </row>
    <row r="21" spans="1:7" ht="12.75">
      <c r="A21" s="80">
        <v>37393</v>
      </c>
      <c r="B21" s="90"/>
      <c r="C21" s="94"/>
      <c r="D21" s="90"/>
      <c r="E21" s="105">
        <f>IF(E20="","",IF(E20=2.39,"^ Correct!","^ Try again!"))</f>
      </c>
      <c r="F21" s="105">
        <f>IF(F20="","",IF(F20=1.17,"^ Correct!","^ Try again!"))</f>
      </c>
      <c r="G21" s="105">
        <f>IF(G20="","",IF(G20=435000,"^ Correct!","^ Try again!"))</f>
      </c>
    </row>
    <row r="22" spans="1:7" ht="12.75">
      <c r="A22" s="54" t="s">
        <v>22</v>
      </c>
      <c r="B22" s="100"/>
      <c r="C22" s="101"/>
      <c r="D22" s="102"/>
      <c r="E22" s="93"/>
      <c r="F22" s="93"/>
      <c r="G22" s="91"/>
    </row>
    <row r="23" spans="1:7" ht="12.75">
      <c r="A23" s="80">
        <v>37398</v>
      </c>
      <c r="B23" s="90"/>
      <c r="C23" s="94"/>
      <c r="D23" s="90"/>
      <c r="E23" s="105">
        <f>IF(E22="","",IF(E22=2.39,"^ Correct!","^ Try again!"))</f>
      </c>
      <c r="F23" s="105">
        <f>IF(F22="","",IF(F22=1.17,"^ Correct!","^ Try again!"))</f>
      </c>
      <c r="G23" s="105">
        <f>IF(G22="","",IF(G22=435000,"^ Correct!","^ Try again!"))</f>
      </c>
    </row>
    <row r="24" spans="1:7" ht="12.75">
      <c r="A24" s="54" t="s">
        <v>22</v>
      </c>
      <c r="B24" s="100"/>
      <c r="C24" s="101"/>
      <c r="D24" s="102"/>
      <c r="E24" s="93"/>
      <c r="F24" s="93"/>
      <c r="G24" s="91"/>
    </row>
    <row r="25" spans="1:7" ht="12.75">
      <c r="A25" s="80">
        <v>37402</v>
      </c>
      <c r="B25" s="90"/>
      <c r="C25" s="94"/>
      <c r="D25" s="90"/>
      <c r="E25" s="105">
        <f>IF(E24="","",IF(E24=2.12,"^ Correct!","^ Try again!"))</f>
      </c>
      <c r="F25" s="105">
        <f>IF(F24="","",IF(F24=1.04,"^ Correct!","^ Try again!"))</f>
      </c>
      <c r="G25" s="105">
        <f>IF(G24="","",IF(G24=395000,"^ Correct!","^ Try again!"))</f>
      </c>
    </row>
    <row r="26" spans="1:7" ht="12.75">
      <c r="A26" s="54" t="s">
        <v>22</v>
      </c>
      <c r="B26" s="100"/>
      <c r="C26" s="101"/>
      <c r="D26" s="102"/>
      <c r="E26" s="93"/>
      <c r="F26" s="93"/>
      <c r="G26" s="91"/>
    </row>
    <row r="27" spans="1:7" ht="12.75">
      <c r="A27" s="80">
        <v>37403</v>
      </c>
      <c r="B27" s="90"/>
      <c r="C27" s="94"/>
      <c r="D27" s="90"/>
      <c r="E27" s="105">
        <f>IF(E26="","",IF(E26=2.26,"^ Correct!","^ Try again!"))</f>
      </c>
      <c r="F27" s="105">
        <f>IF(F26="","",IF(F26=1.04,"^ Correct!","^ Try again!"))</f>
      </c>
      <c r="G27" s="105">
        <f>IF(G26="","",IF(G26=395000,"^ Correct!","^ Try again!"))</f>
      </c>
    </row>
    <row r="28" spans="1:7" ht="12.75">
      <c r="A28" s="54" t="s">
        <v>22</v>
      </c>
      <c r="B28" s="100"/>
      <c r="C28" s="101"/>
      <c r="D28" s="102"/>
      <c r="E28" s="93"/>
      <c r="F28" s="93"/>
      <c r="G28" s="91"/>
    </row>
    <row r="29" spans="1:7" ht="12.75">
      <c r="A29" s="80">
        <v>37404</v>
      </c>
      <c r="B29" s="90"/>
      <c r="C29" s="94"/>
      <c r="D29" s="90"/>
      <c r="E29" s="105">
        <f>IF(E28="","",IF(E28=2.02,"^ Correct!","^ Try again!"))</f>
      </c>
      <c r="F29" s="105">
        <f>IF(F28="","",IF(F28=1.04,"^ Correct!","^ Try again!"))</f>
      </c>
      <c r="G29" s="105">
        <f>IF(G28="","",IF(G28=395000,"^ Correct!","^ Try again!"))</f>
      </c>
    </row>
    <row r="30" spans="1:7" ht="12.75">
      <c r="A30" s="54" t="s">
        <v>22</v>
      </c>
      <c r="B30" s="100"/>
      <c r="C30" s="101"/>
      <c r="D30" s="102"/>
      <c r="E30" s="93"/>
      <c r="F30" s="93"/>
      <c r="G30" s="91"/>
    </row>
    <row r="31" spans="1:7" ht="12.75">
      <c r="A31" s="80">
        <v>35944</v>
      </c>
      <c r="B31" s="90"/>
      <c r="C31" s="94"/>
      <c r="D31" s="90"/>
      <c r="E31" s="105">
        <f>IF(E30="","",IF(E30=2.25,"^ Correct!","^ Try again!"))</f>
      </c>
      <c r="F31" s="105">
        <f>IF(F30="","",IF(F30=1.27,"^ Correct!","^ Try again!"))</f>
      </c>
      <c r="G31" s="105">
        <f>IF(G30="","",IF(G30=485000,"^ Correct!","^ Try again!"))</f>
      </c>
    </row>
    <row r="32" spans="1:7" ht="13.5" thickBot="1">
      <c r="A32" s="54" t="s">
        <v>22</v>
      </c>
      <c r="B32" s="92"/>
      <c r="C32" s="96"/>
      <c r="D32" s="92"/>
      <c r="E32" s="93"/>
      <c r="F32" s="93"/>
      <c r="G32" s="91">
        <v>45</v>
      </c>
    </row>
    <row r="33" spans="5:7" ht="13.5" thickTop="1">
      <c r="E33" s="53">
        <f>IF(E32="","",IF(E32=1.82,"^ Correct!","^ Try again!"))</f>
      </c>
      <c r="F33" s="53">
        <f>IF(F32="","",IF(F32=0.84,"^ Correct!","^ Try again!"))</f>
      </c>
      <c r="G33" s="53" t="str">
        <f>IF(G32="","",IF(G32=320000,"^ Correct!","^ Try again!"))</f>
        <v>^ Try again!</v>
      </c>
    </row>
    <row r="34" spans="3:6" ht="12.75">
      <c r="C34"/>
      <c r="D34"/>
      <c r="E34"/>
      <c r="F34"/>
    </row>
    <row r="35" spans="3:6" ht="12.75">
      <c r="C35"/>
      <c r="D35"/>
      <c r="E35"/>
      <c r="F35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73" ht="12.75">
      <c r="F73" s="7"/>
    </row>
    <row r="75" spans="4:5" ht="12.75">
      <c r="D75" s="7"/>
      <c r="E75" s="7"/>
    </row>
  </sheetData>
  <dataValidations count="15">
    <dataValidation errorStyle="warning" type="whole" operator="equal" allowBlank="1" showInputMessage="1" showErrorMessage="1" errorTitle="Incorrect entry." error="Please try again." sqref="D12 D15 D18">
      <formula1>335000</formula1>
    </dataValidation>
    <dataValidation errorStyle="warning" type="whole" operator="equal" allowBlank="1" showInputMessage="1" showErrorMessage="1" errorTitle="Incorrect entry." error="Please try again." sqref="B12">
      <formula1>725000</formula1>
    </dataValidation>
    <dataValidation errorStyle="warning" type="whole" operator="equal" allowBlank="1" showInputMessage="1" showErrorMessage="1" errorTitle="Incorrect entry." error="Please try again." sqref="C12">
      <formula1>286000</formula1>
    </dataValidation>
    <dataValidation errorStyle="warning" type="whole" operator="equal" allowBlank="1" showInputMessage="1" showErrorMessage="1" errorTitle="Incorrect entry." error="Please try again." sqref="B15 B18">
      <formula1>770000</formula1>
    </dataValidation>
    <dataValidation errorStyle="warning" type="whole" operator="equal" allowBlank="1" showInputMessage="1" showErrorMessage="1" errorTitle="Incorrect entry." error="Please try again." sqref="C15 C18 D32 D30 D28">
      <formula1>389000</formula1>
    </dataValidation>
    <dataValidation errorStyle="warning" type="whole" operator="equal" allowBlank="1" showInputMessage="1" showErrorMessage="1" errorTitle="Incorrect entry." error="Please try again." sqref="D24">
      <formula1>354000</formula1>
    </dataValidation>
    <dataValidation errorStyle="warning" type="whole" operator="equal" allowBlank="1" showInputMessage="1" showErrorMessage="1" errorTitle="Incorrect entry." error="Please try again." sqref="B26 B32">
      <formula1>709000</formula1>
    </dataValidation>
    <dataValidation errorStyle="warning" type="whole" operator="equal" allowBlank="1" showInputMessage="1" showErrorMessage="1" errorTitle="Incorrect entry." error="Please try again." sqref="C26 C32">
      <formula1>328000</formula1>
    </dataValidation>
    <dataValidation errorStyle="warning" type="whole" operator="equal" allowBlank="1" showInputMessage="1" showErrorMessage="1" errorTitle="Incorrect entry." error="Please try again." sqref="D26 D22">
      <formula1>314000</formula1>
    </dataValidation>
    <dataValidation errorStyle="warning" type="whole" operator="equal" allowBlank="1" showInputMessage="1" showErrorMessage="1" errorTitle="Incorrect entry." error="Please try again." sqref="B28">
      <formula1>784000</formula1>
    </dataValidation>
    <dataValidation errorStyle="warning" type="whole" operator="equal" allowBlank="1" showInputMessage="1" showErrorMessage="1" errorTitle="Incorrect entry." error="Please try again." sqref="C28">
      <formula1>403000</formula1>
    </dataValidation>
    <dataValidation errorStyle="warning" type="whole" operator="equal" allowBlank="1" showInputMessage="1" showErrorMessage="1" errorTitle="Incorrect entry." error="Please try again." sqref="B30">
      <formula1>874000</formula1>
    </dataValidation>
    <dataValidation errorStyle="warning" type="whole" operator="equal" allowBlank="1" showInputMessage="1" showErrorMessage="1" errorTitle="Incorrect entry." error="Please try again." sqref="C30">
      <formula1>493000</formula1>
    </dataValidation>
    <dataValidation errorStyle="warning" type="whole" operator="equal" allowBlank="1" showInputMessage="1" showErrorMessage="1" errorTitle="Incorrect entry." error="Please try again." sqref="B22 B24">
      <formula1>749000</formula1>
    </dataValidation>
    <dataValidation errorStyle="warning" type="whole" operator="equal" allowBlank="1" showInputMessage="1" showErrorMessage="1" errorTitle="Incorrect entry." error="Please try again." sqref="C22 C24">
      <formula1>368000</formula1>
    </dataValidation>
  </dataValidation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showGridLines="0" workbookViewId="0" topLeftCell="A12">
      <selection activeCell="A1" sqref="A1"/>
    </sheetView>
  </sheetViews>
  <sheetFormatPr defaultColWidth="9.140625" defaultRowHeight="12.75"/>
  <cols>
    <col min="1" max="1" width="8.57421875" style="0" customWidth="1"/>
    <col min="2" max="2" width="32.57421875" style="0" bestFit="1" customWidth="1"/>
    <col min="3" max="3" width="9.7109375" style="0" bestFit="1" customWidth="1"/>
  </cols>
  <sheetData>
    <row r="1" spans="1:3" ht="12.75">
      <c r="A1" s="10" t="s">
        <v>100</v>
      </c>
      <c r="B1" s="10"/>
      <c r="C1" s="10"/>
    </row>
    <row r="2" spans="1:3" ht="12.75">
      <c r="A2" s="10"/>
      <c r="B2" s="10"/>
      <c r="C2" s="10"/>
    </row>
    <row r="3" spans="1:3" ht="12.75">
      <c r="A3" s="78" t="s">
        <v>92</v>
      </c>
      <c r="B3" s="22"/>
      <c r="C3" s="22"/>
    </row>
    <row r="4" spans="1:3" ht="12.75">
      <c r="A4" s="20"/>
      <c r="B4" s="20"/>
      <c r="C4" s="20"/>
    </row>
    <row r="5" spans="1:3" ht="12.75">
      <c r="A5" s="20" t="s">
        <v>2</v>
      </c>
      <c r="B5" s="20"/>
      <c r="C5" s="24">
        <v>650000</v>
      </c>
    </row>
    <row r="6" spans="1:3" ht="12.75">
      <c r="A6" s="20" t="s">
        <v>3</v>
      </c>
      <c r="B6" s="20"/>
      <c r="C6" s="79">
        <v>2.5</v>
      </c>
    </row>
    <row r="7" spans="1:3" ht="12.75">
      <c r="A7" s="20" t="s">
        <v>4</v>
      </c>
      <c r="B7" s="20"/>
      <c r="C7" s="79">
        <v>1.1</v>
      </c>
    </row>
    <row r="8" spans="1:3" ht="12.75">
      <c r="A8" s="20"/>
      <c r="B8" s="20"/>
      <c r="C8" s="33"/>
    </row>
    <row r="9" spans="1:3" ht="12.75">
      <c r="A9" s="80">
        <v>37378</v>
      </c>
      <c r="B9" s="20" t="s">
        <v>6</v>
      </c>
      <c r="C9" s="24">
        <v>50000</v>
      </c>
    </row>
    <row r="10" spans="1:3" ht="12.75">
      <c r="A10" s="80">
        <v>37384</v>
      </c>
      <c r="B10" s="20" t="s">
        <v>7</v>
      </c>
      <c r="C10" s="33">
        <v>58000</v>
      </c>
    </row>
    <row r="11" spans="1:3" ht="12.75">
      <c r="A11" s="80"/>
      <c r="B11" s="20" t="s">
        <v>12</v>
      </c>
      <c r="C11" s="33">
        <v>103000</v>
      </c>
    </row>
    <row r="12" spans="1:3" ht="12.75">
      <c r="A12" s="80">
        <v>37386</v>
      </c>
      <c r="B12" s="17" t="s">
        <v>18</v>
      </c>
      <c r="C12" s="33">
        <v>19000</v>
      </c>
    </row>
    <row r="13" spans="1:3" ht="12.75">
      <c r="A13" s="80">
        <v>37391</v>
      </c>
      <c r="B13" s="17" t="s">
        <v>20</v>
      </c>
      <c r="C13" s="33">
        <v>21000</v>
      </c>
    </row>
    <row r="14" spans="1:3" ht="12.75">
      <c r="A14" s="80">
        <v>37393</v>
      </c>
      <c r="B14" s="17" t="s">
        <v>21</v>
      </c>
      <c r="C14" s="33">
        <v>3000</v>
      </c>
    </row>
    <row r="15" spans="1:3" ht="12.75">
      <c r="A15" s="80">
        <v>37398</v>
      </c>
      <c r="B15" s="17" t="s">
        <v>93</v>
      </c>
      <c r="C15" s="33">
        <v>1</v>
      </c>
    </row>
    <row r="16" spans="1:3" ht="12.75">
      <c r="A16" s="81"/>
      <c r="B16" s="17" t="s">
        <v>23</v>
      </c>
      <c r="C16" s="33">
        <v>40000</v>
      </c>
    </row>
    <row r="17" spans="1:3" ht="12.75">
      <c r="A17" s="80">
        <v>37402</v>
      </c>
      <c r="B17" s="17" t="s">
        <v>24</v>
      </c>
      <c r="C17" s="82" t="s">
        <v>25</v>
      </c>
    </row>
    <row r="18" spans="1:3" ht="12.75">
      <c r="A18" s="80">
        <v>37403</v>
      </c>
      <c r="B18" s="17" t="s">
        <v>26</v>
      </c>
      <c r="C18" s="33">
        <v>75000</v>
      </c>
    </row>
    <row r="19" spans="1:3" ht="12.75">
      <c r="A19" s="80">
        <v>37404</v>
      </c>
      <c r="B19" s="17" t="s">
        <v>27</v>
      </c>
      <c r="C19" s="33">
        <v>90000</v>
      </c>
    </row>
    <row r="20" spans="1:3" ht="12.75">
      <c r="A20" s="80">
        <v>35944</v>
      </c>
      <c r="B20" s="17" t="s">
        <v>28</v>
      </c>
      <c r="C20" s="33">
        <v>165000</v>
      </c>
    </row>
    <row r="21" spans="1:3" ht="12.75">
      <c r="A21" s="17"/>
      <c r="B21" s="17"/>
      <c r="C21" s="20"/>
    </row>
    <row r="22" spans="1:3" ht="12.75">
      <c r="A22" s="16" t="s">
        <v>94</v>
      </c>
      <c r="B22" s="17"/>
      <c r="C22" s="24"/>
    </row>
    <row r="23" spans="1:3" ht="12.75">
      <c r="A23" s="17" t="s">
        <v>95</v>
      </c>
      <c r="B23" s="76" t="s">
        <v>96</v>
      </c>
      <c r="C23" s="77">
        <v>2.12</v>
      </c>
    </row>
    <row r="24" spans="1:3" ht="12.75">
      <c r="A24" s="83"/>
      <c r="B24" s="84" t="s">
        <v>97</v>
      </c>
      <c r="C24" s="85">
        <v>1.04</v>
      </c>
    </row>
    <row r="25" spans="1:3" ht="12.75">
      <c r="A25" s="20" t="s">
        <v>99</v>
      </c>
      <c r="B25" s="17" t="s">
        <v>96</v>
      </c>
      <c r="C25" s="85">
        <v>1.82</v>
      </c>
    </row>
    <row r="26" spans="1:3" ht="12.75">
      <c r="A26" s="20"/>
      <c r="B26" s="17" t="s">
        <v>98</v>
      </c>
      <c r="C26" s="24">
        <v>310000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21"/>
  <sheetViews>
    <sheetView showGridLines="0" workbookViewId="0" topLeftCell="A7">
      <selection activeCell="I13" sqref="I13"/>
    </sheetView>
  </sheetViews>
  <sheetFormatPr defaultColWidth="9.140625" defaultRowHeight="12.75"/>
  <cols>
    <col min="1" max="1" width="41.140625" style="6" bestFit="1" customWidth="1"/>
    <col min="2" max="2" width="8.7109375" style="6" customWidth="1"/>
    <col min="3" max="3" width="5.57421875" style="6" bestFit="1" customWidth="1"/>
    <col min="4" max="16384" width="9.140625" style="6" customWidth="1"/>
  </cols>
  <sheetData>
    <row r="1" spans="1:13" ht="12.75">
      <c r="A1" s="2" t="s">
        <v>0</v>
      </c>
      <c r="B1" s="3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" t="s">
        <v>1</v>
      </c>
      <c r="B2" s="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4"/>
      <c r="B3" s="5" t="s">
        <v>121</v>
      </c>
      <c r="D3" s="10"/>
      <c r="E3" s="10"/>
      <c r="F3" s="10"/>
      <c r="G3" s="10"/>
      <c r="H3" s="10"/>
      <c r="I3" s="10"/>
      <c r="J3" s="11"/>
      <c r="K3" s="10"/>
      <c r="L3" s="10"/>
      <c r="M3" s="10"/>
    </row>
    <row r="4" spans="4:13" ht="12.75">
      <c r="D4" s="10"/>
      <c r="E4" s="10"/>
      <c r="F4" s="10"/>
      <c r="G4" s="10"/>
      <c r="H4" s="10"/>
      <c r="I4" s="10"/>
      <c r="J4" s="11"/>
      <c r="K4" s="10"/>
      <c r="L4" s="10"/>
      <c r="M4" s="10"/>
    </row>
    <row r="5" spans="1:13" ht="12.75">
      <c r="A5" s="21" t="s">
        <v>103</v>
      </c>
      <c r="B5" s="22"/>
      <c r="C5" s="22"/>
      <c r="D5" s="20"/>
      <c r="E5" s="10"/>
      <c r="F5" s="10"/>
      <c r="G5" s="10"/>
      <c r="H5" s="13"/>
      <c r="I5" s="13"/>
      <c r="J5" s="10"/>
      <c r="K5" s="10"/>
      <c r="L5" s="10"/>
      <c r="M5" s="10"/>
    </row>
    <row r="6" spans="1:13" ht="12.75">
      <c r="A6" s="32" t="s">
        <v>31</v>
      </c>
      <c r="B6" s="22"/>
      <c r="C6" s="22"/>
      <c r="D6" s="20"/>
      <c r="E6" s="10"/>
      <c r="F6" s="10"/>
      <c r="G6" s="10"/>
      <c r="H6" s="14"/>
      <c r="I6" s="14"/>
      <c r="J6" s="10"/>
      <c r="K6" s="10"/>
      <c r="L6" s="10"/>
      <c r="M6" s="10"/>
    </row>
    <row r="7" spans="1:13" ht="12.75">
      <c r="A7" s="17"/>
      <c r="B7" s="20"/>
      <c r="C7" s="20"/>
      <c r="D7" s="20"/>
      <c r="E7" s="10"/>
      <c r="F7" s="10"/>
      <c r="G7" s="10"/>
      <c r="H7" s="14"/>
      <c r="I7" s="14"/>
      <c r="J7" s="10"/>
      <c r="K7" s="10"/>
      <c r="L7" s="10"/>
      <c r="M7" s="10"/>
    </row>
    <row r="8" spans="1:13" ht="12.75">
      <c r="A8" s="20" t="s">
        <v>110</v>
      </c>
      <c r="B8" s="113"/>
      <c r="C8" s="20" t="s">
        <v>32</v>
      </c>
      <c r="D8" s="105">
        <f>IF(B8="","",IF(B8=3.9,"«- Correct!",IF(B8=3.85238095238095,"«- Correct!","«- Try again!")))</f>
      </c>
      <c r="E8" s="10"/>
      <c r="F8" s="10"/>
      <c r="G8" s="10"/>
      <c r="H8" s="14"/>
      <c r="I8" s="14"/>
      <c r="J8" s="10"/>
      <c r="K8" s="10"/>
      <c r="L8" s="10"/>
      <c r="M8" s="10"/>
    </row>
    <row r="9" spans="1:13" ht="12.75">
      <c r="A9" s="20"/>
      <c r="B9" s="20"/>
      <c r="C9" s="17"/>
      <c r="D9" s="20"/>
      <c r="E9" s="10"/>
      <c r="F9" s="10"/>
      <c r="G9" s="10"/>
      <c r="H9" s="14"/>
      <c r="I9" s="14"/>
      <c r="J9" s="10"/>
      <c r="K9" s="10"/>
      <c r="L9" s="10"/>
      <c r="M9" s="10"/>
    </row>
    <row r="10" spans="1:13" ht="12.75">
      <c r="A10" s="17" t="s">
        <v>111</v>
      </c>
      <c r="B10" s="113"/>
      <c r="C10" s="17" t="s">
        <v>32</v>
      </c>
      <c r="D10" s="105">
        <f>IF(B10="","",IF(B10=2.29047619047619,"«- Correct!",IF(B10=2.3,"«- Correct!","«- Try again!")))</f>
      </c>
      <c r="E10" s="10"/>
      <c r="F10" s="10"/>
      <c r="G10" s="10"/>
      <c r="H10" s="14"/>
      <c r="I10" s="14"/>
      <c r="J10" s="10"/>
      <c r="K10" s="10"/>
      <c r="L10" s="10"/>
      <c r="M10" s="10"/>
    </row>
    <row r="11" spans="1:13" ht="12.75">
      <c r="A11" s="110"/>
      <c r="B11" s="20"/>
      <c r="C11" s="110"/>
      <c r="D11" s="17"/>
      <c r="E11" s="10"/>
      <c r="F11" s="10"/>
      <c r="G11" s="10"/>
      <c r="H11" s="14"/>
      <c r="I11" s="14"/>
      <c r="J11" s="10"/>
      <c r="K11" s="10"/>
      <c r="L11" s="10"/>
      <c r="M11" s="10"/>
    </row>
    <row r="12" spans="1:13" ht="12.75">
      <c r="A12" s="110" t="s">
        <v>112</v>
      </c>
      <c r="B12" s="112"/>
      <c r="C12" s="110" t="s">
        <v>34</v>
      </c>
      <c r="D12" s="105">
        <f>IF(B12="","",IF(B12=33.1913367756741,"«- Correct!",IF(B12=33.2,"«- Correct!","«- Try again!")))</f>
      </c>
      <c r="E12" s="10"/>
      <c r="F12" s="10"/>
      <c r="G12" s="10"/>
      <c r="H12" s="14"/>
      <c r="I12" s="14"/>
      <c r="J12" s="10"/>
      <c r="K12" s="10"/>
      <c r="L12" s="10"/>
      <c r="M12" s="10"/>
    </row>
    <row r="13" spans="1:13" ht="12.75">
      <c r="A13" s="110"/>
      <c r="B13" s="20"/>
      <c r="C13" s="110"/>
      <c r="D13" s="76"/>
      <c r="E13" s="10"/>
      <c r="F13" s="10"/>
      <c r="G13" s="10"/>
      <c r="H13" s="14"/>
      <c r="I13" s="14"/>
      <c r="J13" s="10"/>
      <c r="K13" s="10"/>
      <c r="L13" s="10"/>
      <c r="M13" s="10"/>
    </row>
    <row r="14" spans="1:13" ht="12.75">
      <c r="A14" s="110" t="s">
        <v>113</v>
      </c>
      <c r="B14" s="112"/>
      <c r="C14" s="110" t="s">
        <v>36</v>
      </c>
      <c r="D14" s="105">
        <f>IF(B14="","",IF(B14=7.21164437450826,"«- Correct!",IF(B14=7.2,"«- Correct!","«- Try again!")))</f>
      </c>
      <c r="E14" s="10"/>
      <c r="F14" s="10"/>
      <c r="G14" s="10"/>
      <c r="H14" s="14"/>
      <c r="I14" s="14"/>
      <c r="J14" s="10"/>
      <c r="K14" s="10"/>
      <c r="L14" s="10"/>
      <c r="M14" s="10"/>
    </row>
    <row r="15" spans="1:13" ht="12.75">
      <c r="A15" s="110"/>
      <c r="B15" s="20"/>
      <c r="C15" s="110"/>
      <c r="D15" s="17"/>
      <c r="E15" s="10"/>
      <c r="F15" s="10"/>
      <c r="G15" s="10"/>
      <c r="H15" s="14"/>
      <c r="I15" s="14"/>
      <c r="J15" s="10"/>
      <c r="K15" s="10"/>
      <c r="L15" s="10"/>
      <c r="M15" s="10"/>
    </row>
    <row r="16" spans="1:13" ht="12.75">
      <c r="A16" s="110" t="s">
        <v>114</v>
      </c>
      <c r="B16" s="112"/>
      <c r="C16" s="110" t="s">
        <v>34</v>
      </c>
      <c r="D16" s="105">
        <f>IF(B16="","",IF(B16=49.6170630591316,"«- Correct!",IF(B16=49.6,"«- Correct!","«- Try again!")))</f>
      </c>
      <c r="E16" s="10"/>
      <c r="F16" s="10"/>
      <c r="G16" s="10"/>
      <c r="H16" s="14"/>
      <c r="I16" s="14"/>
      <c r="J16" s="10"/>
      <c r="K16" s="10"/>
      <c r="L16" s="10"/>
      <c r="M16" s="10"/>
    </row>
    <row r="17" spans="1:13" ht="12.75">
      <c r="A17" s="110"/>
      <c r="B17" s="20"/>
      <c r="C17" s="110"/>
      <c r="D17" s="17"/>
      <c r="E17" s="10"/>
      <c r="F17" s="10"/>
      <c r="G17" s="10"/>
      <c r="H17" s="14"/>
      <c r="I17" s="14"/>
      <c r="J17" s="10"/>
      <c r="K17" s="10"/>
      <c r="L17" s="10"/>
      <c r="M17" s="10"/>
    </row>
    <row r="18" spans="1:13" ht="12.75">
      <c r="A18" s="110" t="s">
        <v>115</v>
      </c>
      <c r="B18" s="112"/>
      <c r="C18" s="17" t="s">
        <v>32</v>
      </c>
      <c r="D18" s="105">
        <f>IF(B18="","",IF(B18=2.44070512820513,"«- Correct!",IF(B18=2.4,"«- Correct!","«- Try again!")))</f>
      </c>
      <c r="E18" s="10"/>
      <c r="F18" s="10"/>
      <c r="G18" s="10"/>
      <c r="H18" s="13"/>
      <c r="I18" s="13"/>
      <c r="J18" s="10"/>
      <c r="K18" s="10"/>
      <c r="L18" s="10"/>
      <c r="M18" s="10"/>
    </row>
    <row r="19" spans="1:13" ht="12.75">
      <c r="A19" s="110"/>
      <c r="B19" s="20"/>
      <c r="C19" s="110"/>
      <c r="D19" s="17"/>
      <c r="E19" s="10"/>
      <c r="F19" s="10"/>
      <c r="G19" s="10"/>
      <c r="H19" s="14"/>
      <c r="I19" s="14"/>
      <c r="J19" s="10"/>
      <c r="K19" s="10"/>
      <c r="L19" s="10"/>
      <c r="M19" s="10"/>
    </row>
    <row r="20" spans="1:13" ht="12.75">
      <c r="A20" s="110" t="s">
        <v>116</v>
      </c>
      <c r="B20" s="112"/>
      <c r="C20" s="110" t="s">
        <v>36</v>
      </c>
      <c r="D20" s="105">
        <f>IF(B20="","",IF(B20=21.5967741935484,"«- Correct!",IF(B20=21.6,"«- Correct!","«- Try again!")))</f>
      </c>
      <c r="E20" s="10"/>
      <c r="F20" s="10"/>
      <c r="G20" s="10"/>
      <c r="H20" s="14"/>
      <c r="I20" s="14"/>
      <c r="J20" s="10"/>
      <c r="K20" s="10"/>
      <c r="L20" s="10"/>
      <c r="M20" s="10"/>
    </row>
    <row r="21" spans="1:13" ht="12.75">
      <c r="A21" s="110"/>
      <c r="B21" s="20"/>
      <c r="C21" s="110"/>
      <c r="D21" s="17"/>
      <c r="E21" s="10"/>
      <c r="F21" s="10"/>
      <c r="G21" s="10"/>
      <c r="H21" s="13"/>
      <c r="I21" s="13"/>
      <c r="J21" s="10"/>
      <c r="K21" s="10"/>
      <c r="L21" s="10"/>
      <c r="M21" s="10"/>
    </row>
    <row r="22" spans="1:13" ht="12.75">
      <c r="A22" s="110" t="s">
        <v>117</v>
      </c>
      <c r="B22" s="111"/>
      <c r="C22" s="110"/>
      <c r="D22" s="105">
        <f>IF(B22="","",IF(B22=0.137837062535858,"«- Correct!",IF(B22=0.138,"«- Correct!","«- Try again!")))</f>
      </c>
      <c r="E22" s="10"/>
      <c r="F22" s="10"/>
      <c r="G22" s="10"/>
      <c r="H22" s="14"/>
      <c r="I22" s="14"/>
      <c r="J22" s="10"/>
      <c r="K22" s="10"/>
      <c r="L22" s="10"/>
      <c r="M22" s="10"/>
    </row>
    <row r="23" spans="1:13" ht="12.75">
      <c r="A23" s="110"/>
      <c r="B23" s="20"/>
      <c r="C23" s="110"/>
      <c r="D23" s="17"/>
      <c r="E23" s="10"/>
      <c r="F23" s="10"/>
      <c r="G23" s="10"/>
      <c r="H23" s="14"/>
      <c r="I23" s="14"/>
      <c r="J23" s="10"/>
      <c r="K23" s="10"/>
      <c r="L23" s="10"/>
      <c r="M23" s="10"/>
    </row>
    <row r="24" spans="1:13" ht="12.75">
      <c r="A24" s="110" t="s">
        <v>118</v>
      </c>
      <c r="B24" s="112"/>
      <c r="C24" s="110" t="s">
        <v>36</v>
      </c>
      <c r="D24" s="105">
        <f>IF(B24="","",IF(B24=1.67757459095284,"«- Correct!",IF(B24=1.7,"«- Correct!","«- Try again!")))</f>
      </c>
      <c r="E24" s="10"/>
      <c r="F24" s="10"/>
      <c r="G24" s="10"/>
      <c r="H24" s="14"/>
      <c r="I24" s="14"/>
      <c r="J24" s="10"/>
      <c r="K24" s="10"/>
      <c r="L24" s="10"/>
      <c r="M24" s="10"/>
    </row>
    <row r="25" spans="1:13" ht="12.75">
      <c r="A25" s="110"/>
      <c r="B25" s="20"/>
      <c r="C25" s="110"/>
      <c r="D25" s="17"/>
      <c r="E25" s="10"/>
      <c r="F25" s="10"/>
      <c r="G25" s="10"/>
      <c r="H25" s="14"/>
      <c r="I25" s="14"/>
      <c r="J25" s="10"/>
      <c r="K25" s="10"/>
      <c r="L25" s="10"/>
      <c r="M25" s="10"/>
    </row>
    <row r="26" spans="1:13" ht="12.75">
      <c r="A26" s="110" t="s">
        <v>119</v>
      </c>
      <c r="B26" s="111"/>
      <c r="C26" s="110"/>
      <c r="D26" s="105">
        <f>IF(B26="","",IF(B26=0.231231953801732,"«- Correct!",IF(B26=0.231,"«- Correct!","«- Try again!")))</f>
      </c>
      <c r="E26" s="10"/>
      <c r="F26" s="10"/>
      <c r="G26" s="10"/>
      <c r="H26" s="14"/>
      <c r="I26" s="14"/>
      <c r="J26" s="10"/>
      <c r="K26" s="10"/>
      <c r="L26" s="10"/>
      <c r="M26" s="10"/>
    </row>
    <row r="27" spans="1:13" ht="12.75">
      <c r="A27" s="110"/>
      <c r="B27" s="20"/>
      <c r="C27" s="110"/>
      <c r="D27" s="17"/>
      <c r="E27" s="10"/>
      <c r="F27" s="10"/>
      <c r="G27" s="10"/>
      <c r="H27" s="13"/>
      <c r="I27" s="13"/>
      <c r="J27" s="10"/>
      <c r="K27" s="10"/>
      <c r="L27" s="10"/>
      <c r="M27" s="10"/>
    </row>
    <row r="28" spans="1:13" ht="12.75">
      <c r="A28" s="110" t="s">
        <v>120</v>
      </c>
      <c r="B28" s="111"/>
      <c r="C28" s="110"/>
      <c r="D28" s="105">
        <f>IF(B28="","",IF(B28=0.354481741054961,"«- Correct!",IF(B28=0.354,"«- Correct!","«- Try again!")))</f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4:13" ht="12.75">
      <c r="D29" s="11"/>
      <c r="E29" s="10"/>
      <c r="F29" s="10"/>
      <c r="G29" s="10"/>
      <c r="H29" s="10"/>
      <c r="I29" s="10"/>
      <c r="J29" s="10"/>
      <c r="K29" s="10"/>
      <c r="L29" s="10"/>
      <c r="M29" s="10"/>
    </row>
    <row r="30" spans="4:13" ht="12.75">
      <c r="D30" s="11"/>
      <c r="E30" s="10"/>
      <c r="F30" s="10"/>
      <c r="G30" s="10"/>
      <c r="H30" s="10"/>
      <c r="I30" s="10"/>
      <c r="J30" s="10"/>
      <c r="K30" s="10"/>
      <c r="L30" s="10"/>
      <c r="M30" s="10"/>
    </row>
    <row r="31" spans="4:13" ht="12.75">
      <c r="D31" s="11"/>
      <c r="E31" s="10"/>
      <c r="F31" s="10"/>
      <c r="G31" s="10"/>
      <c r="H31" s="10"/>
      <c r="I31" s="10"/>
      <c r="J31" s="10"/>
      <c r="K31" s="10"/>
      <c r="L31" s="10"/>
      <c r="M31" s="10"/>
    </row>
    <row r="32" spans="4:13" ht="12.75">
      <c r="D32" s="11"/>
      <c r="E32" s="10"/>
      <c r="F32" s="10"/>
      <c r="G32" s="10"/>
      <c r="H32" s="10"/>
      <c r="I32" s="10"/>
      <c r="J32" s="10"/>
      <c r="K32" s="10"/>
      <c r="L32" s="10"/>
      <c r="M32" s="10"/>
    </row>
    <row r="33" spans="4:13" ht="12.75">
      <c r="D33" s="11"/>
      <c r="E33" s="10"/>
      <c r="F33" s="10"/>
      <c r="G33" s="10"/>
      <c r="H33" s="10"/>
      <c r="I33" s="10"/>
      <c r="J33" s="10"/>
      <c r="K33" s="10"/>
      <c r="L33" s="10"/>
      <c r="M33" s="10"/>
    </row>
    <row r="34" spans="3:13" ht="12.75">
      <c r="C34"/>
      <c r="D34" s="11"/>
      <c r="E34" s="10"/>
      <c r="F34" s="10"/>
      <c r="G34" s="10"/>
      <c r="H34" s="10"/>
      <c r="I34" s="10"/>
      <c r="J34" s="10"/>
      <c r="K34" s="10"/>
      <c r="L34" s="10"/>
      <c r="M34" s="10"/>
    </row>
    <row r="35" spans="3:13" ht="12.75">
      <c r="C35"/>
      <c r="D35" s="11"/>
      <c r="E35" s="10"/>
      <c r="F35" s="10"/>
      <c r="G35" s="10"/>
      <c r="H35" s="10"/>
      <c r="I35" s="10"/>
      <c r="J35" s="10"/>
      <c r="K35" s="10"/>
      <c r="L35" s="10"/>
      <c r="M35" s="10"/>
    </row>
    <row r="36" spans="3:13" ht="12.75">
      <c r="C36"/>
      <c r="D36" s="11"/>
      <c r="E36" s="10"/>
      <c r="F36" s="10"/>
      <c r="G36" s="10"/>
      <c r="H36" s="10"/>
      <c r="I36" s="10"/>
      <c r="J36" s="10"/>
      <c r="K36" s="10"/>
      <c r="L36" s="10"/>
      <c r="M36" s="10"/>
    </row>
    <row r="37" spans="3:13" ht="12.75">
      <c r="C37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3:13" ht="12.75">
      <c r="C38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13" ht="12.75">
      <c r="C39"/>
      <c r="D39" s="11"/>
      <c r="E39" s="10"/>
      <c r="F39" s="10"/>
      <c r="G39" s="10"/>
      <c r="H39" s="10"/>
      <c r="I39" s="10"/>
      <c r="J39" s="10"/>
      <c r="K39" s="10"/>
      <c r="L39" s="10"/>
      <c r="M39" s="10"/>
    </row>
    <row r="40" spans="3:13" ht="12.75">
      <c r="C40"/>
      <c r="D40" s="11"/>
      <c r="E40" s="10"/>
      <c r="F40" s="10"/>
      <c r="G40" s="10"/>
      <c r="H40" s="10"/>
      <c r="I40" s="10"/>
      <c r="J40" s="10"/>
      <c r="K40" s="10"/>
      <c r="L40" s="10"/>
      <c r="M40" s="10"/>
    </row>
    <row r="41" spans="3:13" ht="12.75">
      <c r="C41"/>
      <c r="D41" s="11"/>
      <c r="E41" s="10"/>
      <c r="F41" s="10"/>
      <c r="G41" s="10"/>
      <c r="H41" s="10"/>
      <c r="I41" s="10"/>
      <c r="J41" s="10"/>
      <c r="K41" s="10"/>
      <c r="L41" s="10"/>
      <c r="M41" s="10"/>
    </row>
    <row r="42" spans="3:13" ht="12.75">
      <c r="C42"/>
      <c r="D42" s="11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/>
      <c r="B43"/>
      <c r="C43"/>
      <c r="D43" s="11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/>
      <c r="B44"/>
      <c r="C44"/>
      <c r="D44" s="11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/>
      <c r="B45"/>
      <c r="C45"/>
      <c r="D45" s="1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/>
      <c r="B46"/>
      <c r="C46"/>
      <c r="D46" s="1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/>
      <c r="B47"/>
      <c r="C47"/>
      <c r="D47" s="11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/>
      <c r="B48"/>
      <c r="C48"/>
      <c r="D48" s="11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/>
      <c r="B49"/>
      <c r="C49"/>
      <c r="D49" s="11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/>
      <c r="B50"/>
      <c r="C50"/>
      <c r="D50" s="11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/>
      <c r="B51"/>
      <c r="C51"/>
      <c r="D51" s="11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/>
      <c r="B52"/>
      <c r="C52"/>
      <c r="D52" s="11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/>
      <c r="B53"/>
      <c r="C53"/>
      <c r="D53" s="11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/>
      <c r="B54"/>
      <c r="C54"/>
      <c r="D54" s="11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/>
      <c r="B55"/>
      <c r="C55"/>
      <c r="D55" s="11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/>
      <c r="B56"/>
      <c r="C56"/>
      <c r="D56" s="11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/>
      <c r="B57"/>
      <c r="C57"/>
      <c r="D57" s="11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/>
      <c r="B58"/>
      <c r="C58"/>
      <c r="D58" s="11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/>
      <c r="B59"/>
      <c r="C59"/>
      <c r="D59" s="11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/>
      <c r="B60"/>
      <c r="C60"/>
      <c r="D60" s="11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/>
      <c r="B61"/>
      <c r="C61"/>
      <c r="D61" s="11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/>
      <c r="B62"/>
      <c r="C62"/>
      <c r="D62" s="11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/>
      <c r="B63"/>
      <c r="C63"/>
      <c r="D63" s="11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/>
      <c r="B64"/>
      <c r="C64"/>
      <c r="D64" s="11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/>
      <c r="B65"/>
      <c r="C65"/>
      <c r="D65" s="11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/>
      <c r="B66"/>
      <c r="C66"/>
      <c r="D66" s="11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/>
      <c r="B67"/>
      <c r="C67"/>
      <c r="D67" s="11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/>
      <c r="B68"/>
      <c r="C68"/>
      <c r="D68" s="11"/>
      <c r="E68" s="10"/>
      <c r="F68" s="10"/>
      <c r="G68" s="10"/>
      <c r="H68" s="10"/>
      <c r="I68" s="10"/>
      <c r="J68" s="10"/>
      <c r="K68" s="10"/>
      <c r="L68" s="10"/>
      <c r="M68" s="10"/>
    </row>
    <row r="69" spans="4:13" ht="12.75">
      <c r="D69" s="11"/>
      <c r="E69" s="10"/>
      <c r="F69" s="10"/>
      <c r="G69" s="10"/>
      <c r="H69" s="10"/>
      <c r="I69" s="10"/>
      <c r="J69" s="10"/>
      <c r="K69" s="10"/>
      <c r="L69" s="10"/>
      <c r="M69" s="10"/>
    </row>
    <row r="70" spans="4:13" ht="12.75">
      <c r="D70" s="11"/>
      <c r="E70" s="10"/>
      <c r="F70" s="10"/>
      <c r="G70" s="10"/>
      <c r="H70" s="10"/>
      <c r="I70" s="10"/>
      <c r="J70" s="10"/>
      <c r="K70" s="10"/>
      <c r="L70" s="10"/>
      <c r="M70" s="10"/>
    </row>
    <row r="71" spans="4:13" ht="12.75">
      <c r="D71" s="11"/>
      <c r="E71" s="10"/>
      <c r="F71" s="10"/>
      <c r="G71" s="10"/>
      <c r="H71" s="10"/>
      <c r="I71" s="10"/>
      <c r="J71" s="10"/>
      <c r="K71" s="10"/>
      <c r="L71" s="10"/>
      <c r="M71" s="10"/>
    </row>
    <row r="72" spans="4:13" ht="12.75">
      <c r="D72" s="11"/>
      <c r="E72" s="10"/>
      <c r="F72" s="10"/>
      <c r="G72" s="10"/>
      <c r="H72" s="10"/>
      <c r="I72" s="10"/>
      <c r="J72" s="10"/>
      <c r="K72" s="10"/>
      <c r="L72" s="10"/>
      <c r="M72" s="10"/>
    </row>
    <row r="73" spans="4:13" ht="12.75">
      <c r="D73" s="11"/>
      <c r="E73" s="10"/>
      <c r="F73" s="10"/>
      <c r="G73" s="10"/>
      <c r="H73" s="10"/>
      <c r="I73" s="10"/>
      <c r="J73" s="10"/>
      <c r="K73" s="10"/>
      <c r="L73" s="10"/>
      <c r="M73" s="10"/>
    </row>
    <row r="74" spans="4:13" ht="12.75">
      <c r="D74" s="11"/>
      <c r="E74" s="10"/>
      <c r="F74" s="10"/>
      <c r="G74" s="10"/>
      <c r="H74" s="10"/>
      <c r="I74" s="10"/>
      <c r="J74" s="10"/>
      <c r="K74" s="10"/>
      <c r="L74" s="10"/>
      <c r="M74" s="10"/>
    </row>
    <row r="75" spans="4:13" ht="12.75">
      <c r="D75" s="11"/>
      <c r="E75" s="10"/>
      <c r="F75" s="10"/>
      <c r="G75" s="10"/>
      <c r="H75" s="10"/>
      <c r="I75" s="10"/>
      <c r="J75" s="10"/>
      <c r="K75" s="10"/>
      <c r="L75" s="10"/>
      <c r="M75" s="10"/>
    </row>
    <row r="76" spans="4:13" ht="12.75">
      <c r="D76" s="11"/>
      <c r="E76" s="10"/>
      <c r="F76" s="10"/>
      <c r="G76" s="10"/>
      <c r="H76" s="10"/>
      <c r="I76" s="10"/>
      <c r="J76" s="10"/>
      <c r="K76" s="10"/>
      <c r="L76" s="10"/>
      <c r="M76" s="10"/>
    </row>
    <row r="77" spans="4:13" ht="12.75">
      <c r="D77" s="11"/>
      <c r="E77" s="10"/>
      <c r="F77" s="10"/>
      <c r="G77" s="10"/>
      <c r="H77" s="10"/>
      <c r="I77" s="10"/>
      <c r="J77" s="10"/>
      <c r="K77" s="10"/>
      <c r="L77" s="10"/>
      <c r="M77" s="10"/>
    </row>
    <row r="78" spans="4:13" ht="12.75">
      <c r="D78" s="11"/>
      <c r="E78" s="10"/>
      <c r="F78" s="10"/>
      <c r="G78" s="10"/>
      <c r="H78" s="10"/>
      <c r="I78" s="10"/>
      <c r="J78" s="10"/>
      <c r="K78" s="10"/>
      <c r="L78" s="10"/>
      <c r="M78" s="10"/>
    </row>
    <row r="79" spans="4:13" ht="12.75">
      <c r="D79" s="11"/>
      <c r="E79" s="10"/>
      <c r="F79" s="10"/>
      <c r="G79" s="10"/>
      <c r="H79" s="10"/>
      <c r="I79" s="10"/>
      <c r="J79" s="10"/>
      <c r="K79" s="10"/>
      <c r="L79" s="10"/>
      <c r="M79" s="10"/>
    </row>
    <row r="80" spans="4:13" ht="12.75"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4:13" ht="12.75">
      <c r="D81" s="9"/>
      <c r="E81" s="8"/>
      <c r="F81" s="10"/>
      <c r="G81" s="10"/>
      <c r="H81" s="10"/>
      <c r="I81" s="10"/>
      <c r="J81" s="10"/>
      <c r="K81" s="10"/>
      <c r="L81" s="10"/>
      <c r="M81" s="10"/>
    </row>
    <row r="82" spans="4:6" ht="12.75">
      <c r="D82" s="9"/>
      <c r="E82" s="8"/>
      <c r="F82" s="8"/>
    </row>
    <row r="83" spans="4:6" ht="12.75">
      <c r="D83" s="9"/>
      <c r="E83" s="8"/>
      <c r="F83" s="8"/>
    </row>
    <row r="84" spans="4:6" ht="12.75">
      <c r="D84" s="9"/>
      <c r="E84" s="8"/>
      <c r="F84" s="8"/>
    </row>
    <row r="85" spans="4:6" ht="12.75">
      <c r="D85" s="9"/>
      <c r="E85" s="8"/>
      <c r="F85" s="8"/>
    </row>
    <row r="86" spans="4:6" ht="12.75">
      <c r="D86" s="9"/>
      <c r="E86" s="8"/>
      <c r="F86" s="8"/>
    </row>
    <row r="87" spans="4:6" ht="12.75">
      <c r="D87" s="9"/>
      <c r="E87" s="8"/>
      <c r="F87" s="8"/>
    </row>
    <row r="88" spans="4:6" ht="12.75">
      <c r="D88" s="9"/>
      <c r="E88" s="8"/>
      <c r="F88" s="8"/>
    </row>
    <row r="89" spans="4:6" ht="12.75">
      <c r="D89" s="9"/>
      <c r="E89" s="8"/>
      <c r="F89" s="8"/>
    </row>
    <row r="90" spans="4:6" ht="12.75">
      <c r="D90" s="9"/>
      <c r="E90" s="8"/>
      <c r="F90" s="8"/>
    </row>
    <row r="91" spans="4:6" ht="12.75">
      <c r="D91" s="9"/>
      <c r="E91" s="8"/>
      <c r="F91" s="8"/>
    </row>
    <row r="92" spans="4:6" ht="12.75">
      <c r="D92" s="9"/>
      <c r="E92" s="8"/>
      <c r="F92" s="8"/>
    </row>
    <row r="93" spans="4:6" ht="12.75">
      <c r="D93" s="9"/>
      <c r="E93" s="8"/>
      <c r="F93" s="8"/>
    </row>
    <row r="94" spans="4:6" ht="12.75">
      <c r="D94" s="9"/>
      <c r="E94" s="8"/>
      <c r="F94" s="8"/>
    </row>
    <row r="95" spans="4:6" ht="12.75">
      <c r="D95" s="9"/>
      <c r="E95"/>
      <c r="F95" s="8"/>
    </row>
    <row r="96" spans="5:6" ht="12.75">
      <c r="E96"/>
      <c r="F96" s="8"/>
    </row>
    <row r="97" spans="5:6" ht="12.75">
      <c r="E97"/>
      <c r="F97" s="8"/>
    </row>
    <row r="98" spans="5:6" ht="12.75">
      <c r="E98"/>
      <c r="F98" s="8"/>
    </row>
    <row r="99" spans="5:6" ht="12.75">
      <c r="E99"/>
      <c r="F99" s="8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</sheetData>
  <printOptions horizontalCentered="1"/>
  <pageMargins left="0" right="0" top="0.6" bottom="0.62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  <col min="2" max="2" width="8.7109375" style="0" bestFit="1" customWidth="1"/>
    <col min="3" max="3" width="9.7109375" style="0" bestFit="1" customWidth="1"/>
  </cols>
  <sheetData>
    <row r="1" spans="1:3" ht="12.75">
      <c r="A1" s="11" t="s">
        <v>102</v>
      </c>
      <c r="B1" s="11"/>
      <c r="C1" s="10"/>
    </row>
    <row r="2" spans="1:3" ht="12.75">
      <c r="A2" s="10"/>
      <c r="B2" s="10"/>
      <c r="C2" s="10"/>
    </row>
    <row r="3" spans="1:3" ht="12.75">
      <c r="A3" s="21" t="s">
        <v>103</v>
      </c>
      <c r="B3" s="22"/>
      <c r="C3" s="22"/>
    </row>
    <row r="4" spans="1:3" ht="12.75">
      <c r="A4" s="22" t="s">
        <v>29</v>
      </c>
      <c r="B4" s="22"/>
      <c r="C4" s="22"/>
    </row>
    <row r="5" spans="1:3" ht="12.75">
      <c r="A5" s="22" t="s">
        <v>104</v>
      </c>
      <c r="B5" s="22"/>
      <c r="C5" s="22"/>
    </row>
    <row r="6" spans="1:3" ht="12.75">
      <c r="A6" s="20"/>
      <c r="B6" s="20"/>
      <c r="C6" s="20"/>
    </row>
    <row r="7" spans="1:3" ht="12.75">
      <c r="A7" s="20" t="s">
        <v>30</v>
      </c>
      <c r="B7" s="33"/>
      <c r="C7" s="24">
        <v>348600</v>
      </c>
    </row>
    <row r="8" spans="1:3" ht="12.75">
      <c r="A8" s="17" t="s">
        <v>61</v>
      </c>
      <c r="B8" s="29"/>
      <c r="C8" s="27">
        <v>229150</v>
      </c>
    </row>
    <row r="9" spans="1:3" ht="12.75">
      <c r="A9" s="17" t="s">
        <v>33</v>
      </c>
      <c r="B9" s="29"/>
      <c r="C9" s="18">
        <f>+C7-C8</f>
        <v>119450</v>
      </c>
    </row>
    <row r="10" spans="1:3" ht="12.75">
      <c r="A10" s="17" t="s">
        <v>35</v>
      </c>
      <c r="B10" s="29"/>
      <c r="C10" s="29">
        <v>52500</v>
      </c>
    </row>
    <row r="11" spans="1:3" ht="12.75">
      <c r="A11" s="17" t="s">
        <v>37</v>
      </c>
      <c r="B11" s="29"/>
      <c r="C11" s="27">
        <v>3100</v>
      </c>
    </row>
    <row r="12" spans="1:3" ht="12.75">
      <c r="A12" s="17" t="s">
        <v>38</v>
      </c>
      <c r="B12" s="29"/>
      <c r="C12" s="18">
        <f>C9-C10-C11</f>
        <v>63850</v>
      </c>
    </row>
    <row r="13" spans="1:3" ht="12.75">
      <c r="A13" s="17" t="s">
        <v>39</v>
      </c>
      <c r="B13" s="29"/>
      <c r="C13" s="27">
        <v>15800</v>
      </c>
    </row>
    <row r="14" spans="1:3" ht="13.5" thickBot="1">
      <c r="A14" s="17" t="s">
        <v>40</v>
      </c>
      <c r="B14" s="29"/>
      <c r="C14" s="30">
        <f>+C12-C13</f>
        <v>48050</v>
      </c>
    </row>
    <row r="15" spans="1:3" ht="13.5" thickTop="1">
      <c r="A15" s="17"/>
      <c r="B15" s="17"/>
      <c r="C15" s="17"/>
    </row>
    <row r="16" spans="1:3" ht="12.75">
      <c r="A16" s="17"/>
      <c r="B16" s="17"/>
      <c r="C16" s="17"/>
    </row>
    <row r="17" spans="1:3" ht="12.75">
      <c r="A17" s="21" t="s">
        <v>103</v>
      </c>
      <c r="B17" s="32"/>
      <c r="C17" s="106"/>
    </row>
    <row r="18" spans="1:3" ht="12.75">
      <c r="A18" s="22" t="s">
        <v>41</v>
      </c>
      <c r="B18" s="22"/>
      <c r="C18" s="22"/>
    </row>
    <row r="19" spans="1:3" ht="12.75">
      <c r="A19" s="107" t="s">
        <v>105</v>
      </c>
      <c r="B19" s="22"/>
      <c r="C19" s="22"/>
    </row>
    <row r="20" spans="1:3" ht="12.75">
      <c r="A20" s="20"/>
      <c r="B20" s="20"/>
      <c r="C20" s="20"/>
    </row>
    <row r="21" spans="1:3" ht="12.75">
      <c r="A21" s="34" t="s">
        <v>14</v>
      </c>
      <c r="B21" s="35"/>
      <c r="C21" s="108"/>
    </row>
    <row r="22" spans="1:3" ht="12.75">
      <c r="A22" s="17" t="s">
        <v>42</v>
      </c>
      <c r="B22" s="29"/>
      <c r="C22" s="18">
        <v>9000</v>
      </c>
    </row>
    <row r="23" spans="1:3" ht="12.75">
      <c r="A23" s="17" t="s">
        <v>43</v>
      </c>
      <c r="B23" s="29"/>
      <c r="C23" s="29">
        <v>7400</v>
      </c>
    </row>
    <row r="24" spans="1:3" ht="12.75">
      <c r="A24" s="17" t="s">
        <v>44</v>
      </c>
      <c r="B24" s="29"/>
      <c r="C24" s="29">
        <v>28200</v>
      </c>
    </row>
    <row r="25" spans="1:3" ht="12.75">
      <c r="A25" s="17" t="s">
        <v>45</v>
      </c>
      <c r="B25" s="29"/>
      <c r="C25" s="29">
        <v>3500</v>
      </c>
    </row>
    <row r="26" spans="1:3" ht="12.75">
      <c r="A26" s="17" t="s">
        <v>46</v>
      </c>
      <c r="B26" s="29"/>
      <c r="C26" s="29">
        <v>31150</v>
      </c>
    </row>
    <row r="27" spans="1:3" ht="12.75">
      <c r="A27" s="17" t="s">
        <v>47</v>
      </c>
      <c r="B27" s="29"/>
      <c r="C27" s="29">
        <v>1650</v>
      </c>
    </row>
    <row r="28" spans="1:3" ht="12.75">
      <c r="A28" s="17" t="s">
        <v>48</v>
      </c>
      <c r="B28" s="29"/>
      <c r="C28" s="27">
        <v>152300</v>
      </c>
    </row>
    <row r="29" spans="1:3" ht="13.5" thickBot="1">
      <c r="A29" s="17" t="s">
        <v>49</v>
      </c>
      <c r="B29" s="29"/>
      <c r="C29" s="30">
        <f>SUM(C22:C28)</f>
        <v>233200</v>
      </c>
    </row>
    <row r="30" spans="1:3" ht="13.5" thickTop="1">
      <c r="A30" s="17"/>
      <c r="B30" s="29"/>
      <c r="C30" s="18"/>
    </row>
    <row r="31" spans="1:3" ht="12.75">
      <c r="A31" s="34" t="s">
        <v>50</v>
      </c>
      <c r="B31" s="35"/>
      <c r="C31" s="35"/>
    </row>
    <row r="32" spans="1:3" ht="12.75">
      <c r="A32" s="17" t="s">
        <v>51</v>
      </c>
      <c r="B32" s="29"/>
      <c r="C32" s="18">
        <v>16500</v>
      </c>
    </row>
    <row r="33" spans="1:3" ht="12.75">
      <c r="A33" s="17" t="s">
        <v>52</v>
      </c>
      <c r="B33" s="29"/>
      <c r="C33" s="29">
        <v>2200</v>
      </c>
    </row>
    <row r="34" spans="1:3" ht="12.75">
      <c r="A34" s="17" t="s">
        <v>53</v>
      </c>
      <c r="B34" s="33"/>
      <c r="C34" s="33">
        <v>2300</v>
      </c>
    </row>
    <row r="35" spans="1:3" ht="12.75">
      <c r="A35" s="20" t="s">
        <v>54</v>
      </c>
      <c r="B35" s="33"/>
      <c r="C35" s="33"/>
    </row>
    <row r="36" spans="1:3" ht="12.75">
      <c r="A36" s="20" t="s">
        <v>55</v>
      </c>
      <c r="B36" s="29"/>
      <c r="C36" s="29">
        <v>62400</v>
      </c>
    </row>
    <row r="37" spans="1:3" ht="12.75">
      <c r="A37" s="17" t="s">
        <v>56</v>
      </c>
      <c r="B37" s="33"/>
      <c r="C37" s="29">
        <v>90000</v>
      </c>
    </row>
    <row r="38" spans="1:3" ht="12.75">
      <c r="A38" s="20" t="s">
        <v>57</v>
      </c>
      <c r="B38" s="33"/>
      <c r="C38" s="27">
        <v>59800</v>
      </c>
    </row>
    <row r="39" spans="1:3" ht="13.5" thickBot="1">
      <c r="A39" s="20" t="s">
        <v>58</v>
      </c>
      <c r="B39" s="20"/>
      <c r="C39" s="30">
        <f>SUM(C32:C38)</f>
        <v>233200</v>
      </c>
    </row>
    <row r="40" spans="1:3" ht="13.5" thickTop="1">
      <c r="A40" s="20"/>
      <c r="B40" s="20"/>
      <c r="C40" s="17"/>
    </row>
    <row r="41" spans="1:3" ht="12.75">
      <c r="A41" s="109" t="s">
        <v>109</v>
      </c>
      <c r="B41" s="20"/>
      <c r="C41" s="17"/>
    </row>
    <row r="42" spans="1:3" ht="12.75">
      <c r="A42" s="20" t="s">
        <v>106</v>
      </c>
      <c r="B42" s="24">
        <v>32400</v>
      </c>
      <c r="C42" s="17"/>
    </row>
    <row r="43" spans="1:3" ht="12.75">
      <c r="A43" s="20" t="s">
        <v>14</v>
      </c>
      <c r="B43" s="33">
        <v>182400</v>
      </c>
      <c r="C43" s="17"/>
    </row>
    <row r="44" spans="1:3" ht="12.75">
      <c r="A44" s="20" t="s">
        <v>59</v>
      </c>
      <c r="B44" s="33">
        <v>90000</v>
      </c>
      <c r="C44" s="17"/>
    </row>
    <row r="45" spans="1:3" ht="12.75">
      <c r="A45" s="20" t="s">
        <v>57</v>
      </c>
      <c r="B45" s="33">
        <v>31300</v>
      </c>
      <c r="C45" s="17"/>
    </row>
    <row r="46" spans="1:3" ht="12.75">
      <c r="A46" s="20"/>
      <c r="B46" s="33"/>
      <c r="C46" s="17"/>
    </row>
    <row r="47" spans="1:3" ht="12.75">
      <c r="A47" s="16" t="s">
        <v>94</v>
      </c>
      <c r="B47" s="17"/>
      <c r="C47" s="24"/>
    </row>
    <row r="48" spans="1:3" ht="12.75">
      <c r="A48" s="17" t="s">
        <v>107</v>
      </c>
      <c r="B48" s="79">
        <v>2.3</v>
      </c>
      <c r="C48" s="76"/>
    </row>
    <row r="49" spans="1:3" ht="12.75">
      <c r="A49" s="84" t="s">
        <v>108</v>
      </c>
      <c r="B49" s="79">
        <v>7.2</v>
      </c>
      <c r="C49" s="76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2004-01-13T05:16:18Z</cp:lastPrinted>
  <dcterms:created xsi:type="dcterms:W3CDTF">2001-04-05T16:28:01Z</dcterms:created>
  <dcterms:modified xsi:type="dcterms:W3CDTF">2007-05-04T19:41:01Z</dcterms:modified>
  <cp:category/>
  <cp:version/>
  <cp:contentType/>
  <cp:contentStatus/>
</cp:coreProperties>
</file>