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15" yWindow="1875" windowWidth="21840" windowHeight="12885" tabRatio="16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<sst xmlns="http://schemas.openxmlformats.org/spreadsheetml/2006/main" count="84" uniqueCount="77">
  <si>
    <t>Winkley and White Corporation</t>
  </si>
  <si>
    <t>Home Oven Division</t>
  </si>
  <si>
    <t>Income Statement for the Year Ended Dec 31</t>
  </si>
  <si>
    <t>Number of Units Sold</t>
  </si>
  <si>
    <t>Total</t>
  </si>
  <si>
    <t>W and W</t>
  </si>
  <si>
    <t>Samantha</t>
  </si>
  <si>
    <t>Mastercraft</t>
  </si>
  <si>
    <t>%  of total</t>
  </si>
  <si>
    <t>Sales (net)</t>
  </si>
  <si>
    <t>Price/unit</t>
  </si>
  <si>
    <t>WW</t>
  </si>
  <si>
    <t>S</t>
  </si>
  <si>
    <t>M</t>
  </si>
  <si>
    <t>After 5% cut</t>
  </si>
  <si>
    <t>Sales After 5% Discount</t>
  </si>
  <si>
    <t>Cost of Goods Sold</t>
  </si>
  <si>
    <t>Raw Material</t>
  </si>
  <si>
    <t>Adj for Insulation and Gasket</t>
  </si>
  <si>
    <t>Factory Wages</t>
  </si>
  <si>
    <t>Factory Overhead</t>
  </si>
  <si>
    <t xml:space="preserve">            Current Period Manufacturing Costs</t>
  </si>
  <si>
    <t>Add Beginning Inventories</t>
  </si>
  <si>
    <t>Subtract Ending Inventories</t>
  </si>
  <si>
    <t xml:space="preserve">    Cost of Goods Sold</t>
  </si>
  <si>
    <t xml:space="preserve">Gross Profit </t>
  </si>
  <si>
    <t>Operating Expenses</t>
  </si>
  <si>
    <t>Prod Warranty Service Costs</t>
  </si>
  <si>
    <t>Freight Out</t>
  </si>
  <si>
    <t>Selling and Mkt</t>
  </si>
  <si>
    <t>Prod Adv and Promotion</t>
  </si>
  <si>
    <t>General and Adm</t>
  </si>
  <si>
    <t>Allocated Corporate Overhead</t>
  </si>
  <si>
    <t xml:space="preserve">   Total Operating Expenses</t>
  </si>
  <si>
    <t xml:space="preserve">   Income Before Taxes (based on 5% price</t>
  </si>
  <si>
    <t>reduction for S and M)</t>
  </si>
  <si>
    <t>Allocated based on units</t>
  </si>
  <si>
    <t>Adjusted for $6 difference in cost/unit</t>
  </si>
  <si>
    <t>30 days of inventory for S and M versus 100 for WW</t>
  </si>
  <si>
    <t>Inventory Carrying Costs %</t>
  </si>
  <si>
    <t>Inventory Carrying Cost %</t>
  </si>
  <si>
    <t>Prime Rate</t>
  </si>
  <si>
    <t>Plus</t>
  </si>
  <si>
    <t>Times</t>
  </si>
  <si>
    <t>Comp Bal Times 10/8</t>
  </si>
  <si>
    <t>Equals</t>
  </si>
  <si>
    <t>Table of Carrying Costs</t>
  </si>
  <si>
    <t xml:space="preserve">     Ovens Sold</t>
  </si>
  <si>
    <t>Number</t>
  </si>
  <si>
    <t>Avg Price</t>
  </si>
  <si>
    <t>Sales</t>
  </si>
  <si>
    <t>COGS</t>
  </si>
  <si>
    <t>Days of Inv</t>
  </si>
  <si>
    <t>Cost of Inve</t>
  </si>
  <si>
    <t>Inv Carry Cost</t>
  </si>
  <si>
    <t>Day AR</t>
  </si>
  <si>
    <t>Receivables CC</t>
  </si>
  <si>
    <t>Winkley and White Brand</t>
  </si>
  <si>
    <t>Samantha OEM</t>
  </si>
  <si>
    <t>Master Craft Brand</t>
  </si>
  <si>
    <t>Totals</t>
  </si>
  <si>
    <t>Cost Per Unit</t>
  </si>
  <si>
    <t>Cost Of Goods Sold</t>
  </si>
  <si>
    <t xml:space="preserve"> Samantha</t>
  </si>
  <si>
    <t>Operating Costs</t>
  </si>
  <si>
    <t>Inventory Carrying Costs</t>
  </si>
  <si>
    <t>Receivables Carrying Costs</t>
  </si>
  <si>
    <t>Total Cost</t>
  </si>
  <si>
    <t>Units</t>
  </si>
  <si>
    <t>Cost per Unit</t>
  </si>
  <si>
    <t>Price Per Unit after price reduction</t>
  </si>
  <si>
    <t>Net Margin</t>
  </si>
  <si>
    <t>Price Per Unit BEFORE price reduction</t>
  </si>
  <si>
    <t>Ignore assumption about corporate OH including interest expense.</t>
  </si>
  <si>
    <t>Corporate HQ does not allocate financing costs to divisions</t>
  </si>
  <si>
    <t>What is a reasonable way to allocate G/A and Corp OH among the product categories?</t>
  </si>
  <si>
    <t xml:space="preserve"> Note that S amd M cost per unit should be the same amount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</si>
</sst>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00"/>
    <numFmt numFmtId="166" formatCode="0.00000000"/>
    <numFmt numFmtId="167" formatCode="0.0000000"/>
    <numFmt numFmtId="168" formatCode="0.000000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  <numFmt numFmtId="172" formatCode="0.0"/>
  </numFmts>
  <fonts count="4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36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0" fontId="0" fillId="0" borderId="0" xfId="59" applyNumberFormat="1" applyFont="1" applyAlignment="1">
      <alignment/>
    </xf>
    <xf numFmtId="171" fontId="0" fillId="0" borderId="0" xfId="42" applyNumberFormat="1" applyFont="1" applyAlignment="1">
      <alignment/>
    </xf>
    <xf numFmtId="171" fontId="0" fillId="0" borderId="0" xfId="0" applyNumberFormat="1" applyAlignment="1">
      <alignment/>
    </xf>
    <xf numFmtId="171" fontId="0" fillId="0" borderId="10" xfId="42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10" fontId="0" fillId="0" borderId="0" xfId="0" applyNumberFormat="1" applyAlignment="1">
      <alignment horizontal="center"/>
    </xf>
    <xf numFmtId="10" fontId="0" fillId="0" borderId="0" xfId="59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171" fontId="0" fillId="0" borderId="0" xfId="42" applyNumberFormat="1" applyFont="1" applyAlignment="1">
      <alignment horizontal="left"/>
    </xf>
    <xf numFmtId="171" fontId="0" fillId="0" borderId="10" xfId="42" applyNumberFormat="1" applyFont="1" applyBorder="1" applyAlignment="1">
      <alignment horizontal="left"/>
    </xf>
    <xf numFmtId="43" fontId="0" fillId="0" borderId="0" xfId="0" applyNumberFormat="1" applyAlignment="1">
      <alignment/>
    </xf>
    <xf numFmtId="43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3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3" fontId="1" fillId="0" borderId="17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9" fontId="0" fillId="0" borderId="19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1"/>
  <sheetViews>
    <sheetView tabSelected="1" zoomScale="150" zoomScaleNormal="150" zoomScalePageLayoutView="0" workbookViewId="0" topLeftCell="A43">
      <selection activeCell="D36" sqref="D36"/>
    </sheetView>
  </sheetViews>
  <sheetFormatPr defaultColWidth="9.00390625" defaultRowHeight="12.75"/>
  <cols>
    <col min="1" max="2" width="11.00390625" style="0" customWidth="1"/>
    <col min="3" max="3" width="9.00390625" style="0" customWidth="1"/>
    <col min="4" max="5" width="14.125" style="0" bestFit="1" customWidth="1"/>
    <col min="6" max="6" width="10.625" style="0" customWidth="1"/>
    <col min="7" max="7" width="13.125" style="0" bestFit="1" customWidth="1"/>
    <col min="8" max="8" width="11.375" style="0" customWidth="1"/>
    <col min="9" max="9" width="10.875" style="0" customWidth="1"/>
    <col min="10" max="10" width="11.625" style="0" customWidth="1"/>
    <col min="11" max="11" width="8.00390625" style="0" customWidth="1"/>
    <col min="12" max="12" width="9.875" style="0" customWidth="1"/>
    <col min="13" max="13" width="11.625" style="0" bestFit="1" customWidth="1"/>
    <col min="14" max="16384" width="11.00390625" style="0" customWidth="1"/>
  </cols>
  <sheetData>
    <row r="2" spans="5:12" ht="12.75">
      <c r="E2" s="2" t="s">
        <v>0</v>
      </c>
      <c r="F2" s="1"/>
      <c r="J2" s="2" t="s">
        <v>11</v>
      </c>
      <c r="K2" s="2" t="s">
        <v>12</v>
      </c>
      <c r="L2" s="2" t="s">
        <v>13</v>
      </c>
    </row>
    <row r="3" spans="5:10" ht="12.75">
      <c r="E3" s="2" t="s">
        <v>1</v>
      </c>
      <c r="F3" s="1"/>
      <c r="I3" s="8" t="s">
        <v>10</v>
      </c>
      <c r="J3">
        <v>626</v>
      </c>
    </row>
    <row r="4" spans="5:10" ht="12.75">
      <c r="E4" s="2" t="s">
        <v>2</v>
      </c>
      <c r="F4" s="1"/>
      <c r="I4" s="8" t="s">
        <v>14</v>
      </c>
      <c r="J4">
        <v>626</v>
      </c>
    </row>
    <row r="5" spans="5:6" ht="12.75">
      <c r="E5" s="1"/>
      <c r="F5" s="1"/>
    </row>
    <row r="6" spans="4:7" ht="12.75">
      <c r="D6" s="30" t="s">
        <v>4</v>
      </c>
      <c r="E6" s="30" t="s">
        <v>5</v>
      </c>
      <c r="F6" s="30" t="s">
        <v>6</v>
      </c>
      <c r="G6" s="30" t="s">
        <v>7</v>
      </c>
    </row>
    <row r="7" spans="1:7" ht="12.75">
      <c r="A7" t="s">
        <v>3</v>
      </c>
      <c r="D7" s="4">
        <v>62293</v>
      </c>
      <c r="E7" s="4">
        <v>23673</v>
      </c>
      <c r="F7" s="4">
        <v>17654</v>
      </c>
      <c r="G7" s="4">
        <v>20966</v>
      </c>
    </row>
    <row r="8" spans="2:7" ht="12.75">
      <c r="B8" t="s">
        <v>8</v>
      </c>
      <c r="E8" s="3">
        <f>+E7/D7</f>
        <v>0.38002664825903393</v>
      </c>
      <c r="F8" s="3">
        <f>+F7/D7</f>
        <v>0.2834026295089336</v>
      </c>
      <c r="G8" s="3">
        <f>+G7/D7</f>
        <v>0.3365707222320325</v>
      </c>
    </row>
    <row r="9" spans="1:7" ht="12.75">
      <c r="A9" t="s">
        <v>9</v>
      </c>
      <c r="D9" s="4">
        <v>30538000</v>
      </c>
      <c r="E9" s="4">
        <f>+E7*J3</f>
        <v>14819298</v>
      </c>
      <c r="F9" s="4"/>
      <c r="G9" s="4"/>
    </row>
    <row r="10" spans="1:7" ht="12.75">
      <c r="A10" t="s">
        <v>15</v>
      </c>
      <c r="D10" s="4">
        <v>29751721</v>
      </c>
      <c r="E10" s="4"/>
      <c r="F10" s="4"/>
      <c r="G10" s="4"/>
    </row>
    <row r="12" ht="12.75">
      <c r="A12" t="s">
        <v>16</v>
      </c>
    </row>
    <row r="13" spans="2:12" ht="12.75">
      <c r="B13" t="s">
        <v>17</v>
      </c>
      <c r="D13" s="4">
        <v>6894000</v>
      </c>
      <c r="E13" s="4"/>
      <c r="F13" s="4"/>
      <c r="G13" s="4"/>
      <c r="I13" t="s">
        <v>36</v>
      </c>
      <c r="L13">
        <v>6</v>
      </c>
    </row>
    <row r="14" spans="2:13" ht="12.75">
      <c r="B14" t="s">
        <v>18</v>
      </c>
      <c r="D14" s="4"/>
      <c r="E14" s="4">
        <f>-F14-G14</f>
        <v>231720</v>
      </c>
      <c r="F14" s="4">
        <f>-L13*F7</f>
        <v>-105924</v>
      </c>
      <c r="G14" s="4">
        <f>-L13*G7</f>
        <v>-125796</v>
      </c>
      <c r="I14" t="s">
        <v>37</v>
      </c>
      <c r="M14" s="7"/>
    </row>
    <row r="15" spans="2:7" ht="12.75">
      <c r="B15" t="s">
        <v>19</v>
      </c>
      <c r="D15" s="4">
        <v>8642000</v>
      </c>
      <c r="E15" s="4"/>
      <c r="F15" s="4"/>
      <c r="G15" s="4"/>
    </row>
    <row r="16" spans="2:7" ht="12.75">
      <c r="B16" t="s">
        <v>20</v>
      </c>
      <c r="D16" s="6">
        <v>7003000</v>
      </c>
      <c r="E16" s="6"/>
      <c r="F16" s="6"/>
      <c r="G16" s="6"/>
    </row>
    <row r="17" spans="1:7" ht="12.75">
      <c r="A17" t="s">
        <v>21</v>
      </c>
      <c r="D17" s="4">
        <f>+SUM(D13:D16)</f>
        <v>22539000</v>
      </c>
      <c r="E17" s="4"/>
      <c r="F17" s="4"/>
      <c r="G17" s="4"/>
    </row>
    <row r="18" spans="4:7" ht="12.75">
      <c r="D18" s="4"/>
      <c r="E18" s="4"/>
      <c r="F18" s="4"/>
      <c r="G18" s="4"/>
    </row>
    <row r="19" spans="2:9" ht="12.75">
      <c r="B19" t="s">
        <v>22</v>
      </c>
      <c r="D19" s="4">
        <v>5079000</v>
      </c>
      <c r="E19" s="4"/>
      <c r="F19" s="4"/>
      <c r="G19" s="4"/>
      <c r="I19" t="s">
        <v>38</v>
      </c>
    </row>
    <row r="20" spans="2:7" ht="12.75">
      <c r="B20" t="s">
        <v>23</v>
      </c>
      <c r="D20" s="6">
        <v>-5985000</v>
      </c>
      <c r="E20" s="6"/>
      <c r="F20" s="6"/>
      <c r="G20" s="6">
        <f>0.3*D20*G8</f>
        <v>-604312.7317676144</v>
      </c>
    </row>
    <row r="21" spans="1:7" ht="12.75">
      <c r="A21" t="s">
        <v>24</v>
      </c>
      <c r="D21" s="4">
        <f>+D17+D19+D20</f>
        <v>21633000</v>
      </c>
      <c r="E21" s="4"/>
      <c r="F21" s="4"/>
      <c r="G21" s="4"/>
    </row>
    <row r="22" spans="4:7" ht="12.75">
      <c r="D22" s="4"/>
      <c r="E22" s="4"/>
      <c r="F22" s="4"/>
      <c r="G22" s="4"/>
    </row>
    <row r="23" spans="1:10" ht="12.75">
      <c r="A23" t="s">
        <v>25</v>
      </c>
      <c r="D23" s="4">
        <f>+D10-D21</f>
        <v>8118721</v>
      </c>
      <c r="E23" s="4"/>
      <c r="F23" s="4"/>
      <c r="G23" s="4"/>
      <c r="J23" s="5"/>
    </row>
    <row r="24" spans="4:7" ht="12.75">
      <c r="D24" s="4"/>
      <c r="E24" s="4"/>
      <c r="F24" s="4"/>
      <c r="G24" s="4"/>
    </row>
    <row r="25" spans="1:7" ht="12.75">
      <c r="A25" t="s">
        <v>26</v>
      </c>
      <c r="D25" s="4"/>
      <c r="E25" s="4"/>
      <c r="F25" s="4"/>
      <c r="G25" s="4"/>
    </row>
    <row r="26" spans="2:7" ht="12.75">
      <c r="B26" t="s">
        <v>27</v>
      </c>
      <c r="D26" s="4">
        <v>1256000</v>
      </c>
      <c r="E26" s="4"/>
      <c r="F26" s="4"/>
      <c r="G26" s="4"/>
    </row>
    <row r="27" spans="2:7" ht="12.75">
      <c r="B27" t="s">
        <v>28</v>
      </c>
      <c r="D27" s="4">
        <v>1321000</v>
      </c>
      <c r="E27" s="4"/>
      <c r="F27" s="4"/>
      <c r="G27" s="4"/>
    </row>
    <row r="28" spans="2:7" ht="12.75">
      <c r="B28" t="s">
        <v>29</v>
      </c>
      <c r="D28" s="4">
        <v>958000</v>
      </c>
      <c r="E28" s="4"/>
      <c r="F28" s="4"/>
      <c r="G28" s="4"/>
    </row>
    <row r="29" spans="2:7" ht="12.75">
      <c r="B29" t="s">
        <v>30</v>
      </c>
      <c r="D29" s="4">
        <v>432000</v>
      </c>
      <c r="E29" s="4"/>
      <c r="F29" s="4"/>
      <c r="G29" s="4"/>
    </row>
    <row r="30" spans="2:9" ht="12.75">
      <c r="B30" t="s">
        <v>31</v>
      </c>
      <c r="D30" s="4">
        <v>1623000</v>
      </c>
      <c r="E30" s="4"/>
      <c r="F30" s="4"/>
      <c r="G30" s="4"/>
      <c r="I30" t="s">
        <v>75</v>
      </c>
    </row>
    <row r="31" spans="2:9" ht="12.75">
      <c r="B31" t="s">
        <v>32</v>
      </c>
      <c r="D31" s="6">
        <v>329000</v>
      </c>
      <c r="E31" s="6"/>
      <c r="F31" s="6"/>
      <c r="G31" s="6"/>
      <c r="I31" s="31" t="s">
        <v>73</v>
      </c>
    </row>
    <row r="32" spans="1:9" ht="12.75">
      <c r="A32" t="s">
        <v>33</v>
      </c>
      <c r="D32" s="4">
        <f>+SUM(D26:D31)</f>
        <v>5919000</v>
      </c>
      <c r="E32" s="4"/>
      <c r="F32" s="4"/>
      <c r="G32" s="4"/>
      <c r="I32" s="31" t="s">
        <v>74</v>
      </c>
    </row>
    <row r="33" spans="4:7" ht="12.75">
      <c r="D33" s="4"/>
      <c r="E33" s="4"/>
      <c r="F33" s="4"/>
      <c r="G33" s="4"/>
    </row>
    <row r="34" spans="1:7" ht="12.75">
      <c r="A34" t="s">
        <v>34</v>
      </c>
      <c r="D34" s="4"/>
      <c r="E34" s="4"/>
      <c r="F34" s="4"/>
      <c r="G34" s="4"/>
    </row>
    <row r="35" spans="2:10" ht="12.75">
      <c r="B35" t="s">
        <v>35</v>
      </c>
      <c r="D35" s="4">
        <f>+D23-D32</f>
        <v>2199721</v>
      </c>
      <c r="E35" s="4"/>
      <c r="F35" s="4"/>
      <c r="G35" s="4"/>
      <c r="J35" s="5"/>
    </row>
    <row r="39" ht="15" customHeight="1">
      <c r="A39" s="8" t="s">
        <v>39</v>
      </c>
    </row>
    <row r="40" spans="4:8" ht="24.75" customHeight="1">
      <c r="D40" s="2" t="s">
        <v>41</v>
      </c>
      <c r="E40" s="2" t="s">
        <v>42</v>
      </c>
      <c r="F40" s="2" t="s">
        <v>43</v>
      </c>
      <c r="G40" s="9" t="s">
        <v>44</v>
      </c>
      <c r="H40" s="2" t="s">
        <v>45</v>
      </c>
    </row>
    <row r="41" spans="2:9" ht="12.75">
      <c r="B41" t="s">
        <v>40</v>
      </c>
      <c r="D41" s="10">
        <v>0.08</v>
      </c>
      <c r="E41" s="11">
        <v>0.02</v>
      </c>
      <c r="F41" s="1"/>
      <c r="G41" s="12">
        <v>1.25</v>
      </c>
      <c r="H41" s="32"/>
      <c r="I41" t="s">
        <v>40</v>
      </c>
    </row>
    <row r="44" ht="12.75">
      <c r="A44" s="8" t="s">
        <v>46</v>
      </c>
    </row>
    <row r="45" spans="1:13" ht="12.75">
      <c r="A45" s="20" t="s">
        <v>47</v>
      </c>
      <c r="B45" s="20"/>
      <c r="C45" s="20" t="s">
        <v>48</v>
      </c>
      <c r="D45" s="20" t="s">
        <v>49</v>
      </c>
      <c r="E45" s="20" t="s">
        <v>50</v>
      </c>
      <c r="F45" s="20" t="s">
        <v>51</v>
      </c>
      <c r="G45" s="20" t="s">
        <v>52</v>
      </c>
      <c r="H45" s="20" t="s">
        <v>53</v>
      </c>
      <c r="I45" s="20" t="s">
        <v>54</v>
      </c>
      <c r="J45" s="20"/>
      <c r="K45" s="20" t="s">
        <v>55</v>
      </c>
      <c r="L45" s="20" t="s">
        <v>50</v>
      </c>
      <c r="M45" s="20" t="s">
        <v>56</v>
      </c>
    </row>
    <row r="46" spans="1:13" ht="12.75">
      <c r="A46" s="8" t="s">
        <v>57</v>
      </c>
      <c r="C46" s="5">
        <f>+E7</f>
        <v>23673</v>
      </c>
      <c r="D46">
        <f>+J3</f>
        <v>626</v>
      </c>
      <c r="E46" s="5">
        <f>+E9</f>
        <v>14819298</v>
      </c>
      <c r="F46" s="5"/>
      <c r="G46">
        <v>100</v>
      </c>
      <c r="H46" s="13"/>
      <c r="I46" s="15"/>
      <c r="K46">
        <v>60</v>
      </c>
      <c r="L46" s="4">
        <f>+(E46/365)*K46</f>
        <v>2436048.98630137</v>
      </c>
      <c r="M46" s="4"/>
    </row>
    <row r="47" spans="1:13" ht="12.75">
      <c r="A47" s="8" t="s">
        <v>58</v>
      </c>
      <c r="C47" s="5">
        <f>F7</f>
        <v>17654</v>
      </c>
      <c r="E47" s="5"/>
      <c r="F47" s="5"/>
      <c r="G47">
        <v>30</v>
      </c>
      <c r="H47" s="13"/>
      <c r="I47" s="15"/>
      <c r="L47" s="4"/>
      <c r="M47" s="4"/>
    </row>
    <row r="48" spans="1:13" ht="12.75">
      <c r="A48" s="8" t="s">
        <v>59</v>
      </c>
      <c r="C48" s="14">
        <f>+G7</f>
        <v>20966</v>
      </c>
      <c r="E48" s="14"/>
      <c r="F48" s="14"/>
      <c r="G48">
        <v>30</v>
      </c>
      <c r="H48" s="13"/>
      <c r="I48" s="16"/>
      <c r="L48" s="4"/>
      <c r="M48" s="6"/>
    </row>
    <row r="49" spans="1:13" ht="12.75">
      <c r="A49" s="8" t="s">
        <v>60</v>
      </c>
      <c r="C49" s="5">
        <f>+SUM(C46:C48)</f>
        <v>62293</v>
      </c>
      <c r="E49" s="4"/>
      <c r="F49" s="5"/>
      <c r="I49" s="15"/>
      <c r="L49" s="4"/>
      <c r="M49" s="4"/>
    </row>
    <row r="52" spans="5:7" ht="12.75">
      <c r="E52" s="30" t="s">
        <v>5</v>
      </c>
      <c r="F52" s="30" t="s">
        <v>63</v>
      </c>
      <c r="G52" s="30" t="s">
        <v>7</v>
      </c>
    </row>
    <row r="53" spans="1:7" ht="12.75">
      <c r="A53" t="s">
        <v>61</v>
      </c>
      <c r="C53" t="s">
        <v>62</v>
      </c>
      <c r="E53" s="5"/>
      <c r="F53" s="5"/>
      <c r="G53" s="5"/>
    </row>
    <row r="54" spans="3:7" ht="12.75">
      <c r="C54" t="s">
        <v>64</v>
      </c>
      <c r="E54" s="5"/>
      <c r="F54" s="5"/>
      <c r="G54" s="5"/>
    </row>
    <row r="55" spans="3:7" ht="12.75">
      <c r="C55" t="s">
        <v>65</v>
      </c>
      <c r="E55" s="5"/>
      <c r="F55" s="5"/>
      <c r="G55" s="5"/>
    </row>
    <row r="56" spans="3:7" ht="12.75">
      <c r="C56" t="s">
        <v>66</v>
      </c>
      <c r="E56" s="14"/>
      <c r="F56" s="14"/>
      <c r="G56" s="14"/>
    </row>
    <row r="57" spans="3:7" ht="12.75">
      <c r="C57" t="s">
        <v>67</v>
      </c>
      <c r="E57" s="5"/>
      <c r="F57" s="5"/>
      <c r="G57" s="5"/>
    </row>
    <row r="59" spans="3:7" ht="12.75">
      <c r="C59" t="s">
        <v>68</v>
      </c>
      <c r="E59" s="5">
        <v>23673</v>
      </c>
      <c r="F59" s="5">
        <v>17654</v>
      </c>
      <c r="G59" s="5">
        <v>20966</v>
      </c>
    </row>
    <row r="61" spans="3:8" ht="12.75">
      <c r="C61" t="s">
        <v>69</v>
      </c>
      <c r="E61" s="17"/>
      <c r="F61" s="17"/>
      <c r="G61" s="17"/>
      <c r="H61" t="s">
        <v>76</v>
      </c>
    </row>
    <row r="63" ht="13.5" thickBot="1"/>
    <row r="64" spans="3:7" ht="12.75">
      <c r="C64" s="21" t="s">
        <v>72</v>
      </c>
      <c r="D64" s="22"/>
      <c r="E64" s="22"/>
      <c r="F64" s="22"/>
      <c r="G64" s="23"/>
    </row>
    <row r="65" spans="3:7" ht="12.75">
      <c r="C65" s="24" t="s">
        <v>61</v>
      </c>
      <c r="D65" s="19"/>
      <c r="E65" s="18"/>
      <c r="F65" s="18"/>
      <c r="G65" s="25"/>
    </row>
    <row r="66" spans="3:7" ht="13.5" thickBot="1">
      <c r="C66" s="26"/>
      <c r="D66" s="27" t="s">
        <v>71</v>
      </c>
      <c r="E66" s="28"/>
      <c r="F66" s="28"/>
      <c r="G66" s="29"/>
    </row>
    <row r="68" ht="13.5" thickBot="1"/>
    <row r="69" spans="3:7" ht="12.75">
      <c r="C69" s="21" t="s">
        <v>70</v>
      </c>
      <c r="D69" s="22"/>
      <c r="E69" s="22"/>
      <c r="F69" s="22"/>
      <c r="G69" s="23"/>
    </row>
    <row r="70" spans="3:7" ht="12.75">
      <c r="C70" s="24" t="s">
        <v>61</v>
      </c>
      <c r="D70" s="19"/>
      <c r="E70" s="18"/>
      <c r="F70" s="18"/>
      <c r="G70" s="25"/>
    </row>
    <row r="71" spans="3:7" ht="13.5" thickBot="1">
      <c r="C71" s="26"/>
      <c r="D71" s="27" t="s">
        <v>71</v>
      </c>
      <c r="E71" s="28"/>
      <c r="F71" s="28"/>
      <c r="G71" s="29"/>
    </row>
  </sheetData>
  <sheetProtection/>
  <printOptions gridLines="1"/>
  <pageMargins left="0.25" right="0.25" top="0.25" bottom="0.25" header="0.25" footer="0.25"/>
  <pageSetup fitToHeight="1" fitToWidth="1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SFASU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Turner</dc:creator>
  <cp:keywords/>
  <dc:description/>
  <cp:lastModifiedBy>courtnet</cp:lastModifiedBy>
  <cp:lastPrinted>2012-03-02T04:46:25Z</cp:lastPrinted>
  <dcterms:created xsi:type="dcterms:W3CDTF">2012-03-02T03:16:08Z</dcterms:created>
  <dcterms:modified xsi:type="dcterms:W3CDTF">2012-09-01T13:57:46Z</dcterms:modified>
  <cp:category/>
  <cp:version/>
  <cp:contentType/>
  <cp:contentStatus/>
</cp:coreProperties>
</file>