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1755" yWindow="3840" windowWidth="19320" windowHeight="11760" tabRatio="689"/>
  </bookViews>
  <sheets>
    <sheet name="Tab 6 Variance Analysis" sheetId="13" r:id="rId1"/>
    <sheet name="PV of $1" sheetId="21" state="hidden" r:id="rId2"/>
    <sheet name="PV of Annuity" sheetId="22" state="hidden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13" l="1"/>
  <c r="D21" i="13"/>
  <c r="F22" i="13"/>
  <c r="F21" i="13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B10" i="22"/>
  <c r="C10" i="22"/>
  <c r="D10" i="22"/>
  <c r="E10" i="22"/>
  <c r="F10" i="22"/>
  <c r="G10" i="22"/>
  <c r="H10" i="22"/>
  <c r="I10" i="22"/>
  <c r="J10" i="22"/>
  <c r="K10" i="22"/>
  <c r="L10" i="22"/>
  <c r="M10" i="22"/>
  <c r="N10" i="22"/>
  <c r="O10" i="22"/>
  <c r="P10" i="22"/>
  <c r="A10" i="22"/>
  <c r="A9" i="22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B10" i="21"/>
  <c r="C10" i="21"/>
  <c r="D10" i="21"/>
  <c r="E10" i="21"/>
  <c r="F10" i="21"/>
  <c r="G10" i="21"/>
  <c r="H10" i="21"/>
  <c r="I10" i="21"/>
  <c r="J10" i="21"/>
  <c r="K10" i="21"/>
  <c r="L10" i="21"/>
  <c r="M10" i="21"/>
  <c r="N10" i="21"/>
  <c r="O10" i="21"/>
  <c r="P10" i="21"/>
  <c r="A10" i="21"/>
  <c r="D32" i="13"/>
  <c r="D31" i="13"/>
  <c r="L32" i="13"/>
  <c r="F37" i="13"/>
  <c r="D37" i="13"/>
  <c r="F32" i="13"/>
  <c r="M32" i="13"/>
  <c r="F31" i="13"/>
  <c r="M37" i="13"/>
  <c r="F36" i="13"/>
  <c r="L37" i="13"/>
  <c r="D36" i="13"/>
  <c r="F27" i="13"/>
  <c r="D27" i="13"/>
  <c r="M22" i="13"/>
  <c r="L22" i="13"/>
  <c r="B9" i="13"/>
  <c r="M27" i="13"/>
  <c r="F26" i="13"/>
  <c r="L27" i="13"/>
  <c r="D26" i="13"/>
  <c r="L38" i="13"/>
  <c r="K37" i="13"/>
  <c r="K36" i="13"/>
</calcChain>
</file>

<file path=xl/sharedStrings.xml><?xml version="1.0" encoding="utf-8"?>
<sst xmlns="http://schemas.openxmlformats.org/spreadsheetml/2006/main" count="64" uniqueCount="41">
  <si>
    <t>Overhead</t>
  </si>
  <si>
    <t>Total</t>
  </si>
  <si>
    <t>40 Points</t>
  </si>
  <si>
    <t xml:space="preserve">ACCT 346  </t>
  </si>
  <si>
    <t>Student Name</t>
  </si>
  <si>
    <t>Bravo Baking uses standard costing to analyze its performance.  The data below is provided for your use in determining Bravo's variances.</t>
  </si>
  <si>
    <t>Standard Cost per unit</t>
  </si>
  <si>
    <t>Required:</t>
  </si>
  <si>
    <r>
      <t>Part a</t>
    </r>
    <r>
      <rPr>
        <sz val="11"/>
        <color theme="1"/>
        <rFont val="Calibri"/>
        <family val="2"/>
        <scheme val="minor"/>
      </rPr>
      <t>. Compute the material price and quantity variance.</t>
    </r>
  </si>
  <si>
    <t>Material Price Variance =</t>
  </si>
  <si>
    <t>=     (</t>
  </si>
  <si>
    <t>-</t>
  </si>
  <si>
    <t>)          *</t>
  </si>
  <si>
    <t>=</t>
  </si>
  <si>
    <t>Fav/Unf</t>
  </si>
  <si>
    <t>Material Quantity Variance =</t>
  </si>
  <si>
    <t>.5 lbs</t>
  </si>
  <si>
    <t>Cost /Unit</t>
  </si>
  <si>
    <t>Amount/Unit</t>
  </si>
  <si>
    <t>.25 hrs</t>
  </si>
  <si>
    <t>Standard Cost</t>
  </si>
  <si>
    <t xml:space="preserve">During the month, Bravo sold 9,000 loaves of bread and used 4,650 pounds of ingredients.  Also during the month, Bravo </t>
  </si>
  <si>
    <t>Material Cost (Ingredients)  (.5 lbs)</t>
  </si>
  <si>
    <t>Direct Labor( .25 hrs * $9/hr)</t>
  </si>
  <si>
    <t>Fav/Unf &gt;</t>
  </si>
  <si>
    <t>Points</t>
  </si>
  <si>
    <t>TCO 10</t>
  </si>
  <si>
    <t>Labor Rate Variance =</t>
  </si>
  <si>
    <t>Labor Efficiency Variance =</t>
  </si>
  <si>
    <t>Period</t>
  </si>
  <si>
    <t>purchased 5,000 pounds of ingredients at a cost of $22,500.  Employees worked a total of 2200 hours and actual labor costs were $19,998</t>
  </si>
  <si>
    <t>Start Rate</t>
  </si>
  <si>
    <t>Rate</t>
  </si>
  <si>
    <t>Step Rate By</t>
  </si>
  <si>
    <t>Start Period</t>
  </si>
  <si>
    <t>Step Period by</t>
  </si>
  <si>
    <t>Rows</t>
  </si>
  <si>
    <t>Columns</t>
  </si>
  <si>
    <t>Present Value of $1 to be Received at the End of N Periods (PVIF)</t>
  </si>
  <si>
    <t>Type</t>
  </si>
  <si>
    <t>Regular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</si>
</sst>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3" formatCode="_(* #,##0.00_);_(* \(#,##0.00\);_(* &quot;-&quot;??_);_(@_)"/>
    <numFmt numFmtId="167" formatCode="&quot;Period&quot;"/>
    <numFmt numFmtId="168" formatCode="0.00_______)"/>
    <numFmt numFmtId="169" formatCode="_(* #,##0.0000_);_(* \(#,##0.0000\);_(* &quot;-&quot;??_);_(@_)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u/>
      <sz val="10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63377788628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11" fillId="0" borderId="0"/>
  </cellStyleXfs>
  <cellXfs count="60">
    <xf numFmtId="0" fontId="0" fillId="0" borderId="0" xfId="0"/>
    <xf numFmtId="0" fontId="4" fillId="3" borderId="0" xfId="0" applyFont="1" applyFill="1"/>
    <xf numFmtId="0" fontId="0" fillId="3" borderId="0" xfId="0" applyFill="1"/>
    <xf numFmtId="0" fontId="1" fillId="3" borderId="0" xfId="0" applyFont="1" applyFill="1"/>
    <xf numFmtId="0" fontId="3" fillId="3" borderId="0" xfId="0" applyFont="1" applyFill="1" applyAlignment="1" applyProtection="1"/>
    <xf numFmtId="8" fontId="0" fillId="3" borderId="0" xfId="0" applyNumberFormat="1" applyFill="1"/>
    <xf numFmtId="0" fontId="0" fillId="3" borderId="0" xfId="0" applyFill="1" applyAlignment="1">
      <alignment horizontal="center"/>
    </xf>
    <xf numFmtId="0" fontId="0" fillId="3" borderId="0" xfId="0" applyFont="1" applyFill="1" applyBorder="1" applyAlignment="1"/>
    <xf numFmtId="0" fontId="0" fillId="3" borderId="0" xfId="0" applyFont="1" applyFill="1" applyBorder="1" applyAlignment="1">
      <alignment horizontal="left" vertical="top"/>
    </xf>
    <xf numFmtId="38" fontId="0" fillId="3" borderId="0" xfId="0" applyNumberFormat="1" applyFont="1" applyFill="1" applyBorder="1" applyAlignment="1">
      <alignment horizontal="center" vertical="top"/>
    </xf>
    <xf numFmtId="40" fontId="0" fillId="3" borderId="0" xfId="0" applyNumberFormat="1" applyFont="1" applyFill="1" applyBorder="1" applyAlignment="1">
      <alignment horizontal="center" vertical="top"/>
    </xf>
    <xf numFmtId="38" fontId="0" fillId="3" borderId="0" xfId="0" applyNumberFormat="1" applyFill="1" applyBorder="1" applyAlignment="1">
      <alignment horizontal="center" vertical="top" wrapText="1"/>
    </xf>
    <xf numFmtId="0" fontId="9" fillId="3" borderId="0" xfId="0" quotePrefix="1" applyFont="1" applyFill="1" applyAlignment="1">
      <alignment horizontal="right"/>
    </xf>
    <xf numFmtId="0" fontId="10" fillId="3" borderId="0" xfId="0" quotePrefix="1" applyFont="1" applyFill="1" applyAlignment="1">
      <alignment horizontal="center" vertical="center"/>
    </xf>
    <xf numFmtId="0" fontId="10" fillId="3" borderId="0" xfId="0" applyFont="1" applyFill="1" applyBorder="1" applyAlignment="1">
      <alignment horizontal="left"/>
    </xf>
    <xf numFmtId="0" fontId="0" fillId="3" borderId="0" xfId="0" applyFill="1" applyBorder="1" applyAlignment="1"/>
    <xf numFmtId="0" fontId="9" fillId="3" borderId="0" xfId="0" applyFont="1" applyFill="1" applyAlignment="1">
      <alignment horizontal="center"/>
    </xf>
    <xf numFmtId="0" fontId="0" fillId="3" borderId="2" xfId="0" applyFill="1" applyBorder="1" applyAlignment="1">
      <alignment horizontal="center" vertical="center"/>
    </xf>
    <xf numFmtId="38" fontId="10" fillId="3" borderId="0" xfId="0" quotePrefix="1" applyNumberFormat="1" applyFont="1" applyFill="1" applyAlignment="1">
      <alignment horizontal="center" vertical="center"/>
    </xf>
    <xf numFmtId="8" fontId="9" fillId="2" borderId="2" xfId="0" applyNumberFormat="1" applyFont="1" applyFill="1" applyBorder="1" applyAlignment="1" applyProtection="1">
      <alignment horizontal="center"/>
      <protection locked="0"/>
    </xf>
    <xf numFmtId="40" fontId="9" fillId="2" borderId="2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 applyAlignment="1">
      <alignment horizontal="left" vertical="top"/>
    </xf>
    <xf numFmtId="2" fontId="9" fillId="2" borderId="2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Alignment="1">
      <alignment horizontal="center" wrapText="1"/>
    </xf>
    <xf numFmtId="167" fontId="11" fillId="0" borderId="0" xfId="2" applyNumberFormat="1" applyAlignment="1">
      <alignment horizontal="center"/>
    </xf>
    <xf numFmtId="10" fontId="11" fillId="0" borderId="0" xfId="2" applyNumberFormat="1" applyAlignment="1">
      <alignment horizontal="center"/>
    </xf>
    <xf numFmtId="168" fontId="13" fillId="0" borderId="0" xfId="1" applyNumberFormat="1" applyFont="1"/>
    <xf numFmtId="169" fontId="11" fillId="0" borderId="0" xfId="1" applyNumberFormat="1" applyFont="1"/>
    <xf numFmtId="168" fontId="11" fillId="0" borderId="0" xfId="1" applyNumberFormat="1" applyFont="1"/>
    <xf numFmtId="0" fontId="11" fillId="0" borderId="0" xfId="2"/>
    <xf numFmtId="10" fontId="11" fillId="0" borderId="0" xfId="2" applyNumberFormat="1" applyProtection="1">
      <protection locked="0"/>
    </xf>
    <xf numFmtId="10" fontId="11" fillId="0" borderId="0" xfId="2" applyNumberFormat="1"/>
    <xf numFmtId="0" fontId="12" fillId="0" borderId="0" xfId="2" applyFont="1"/>
    <xf numFmtId="10" fontId="12" fillId="0" borderId="0" xfId="2" applyNumberFormat="1" applyFont="1"/>
    <xf numFmtId="43" fontId="11" fillId="0" borderId="0" xfId="1" applyFont="1" applyProtection="1">
      <protection locked="0"/>
    </xf>
    <xf numFmtId="43" fontId="11" fillId="0" borderId="0" xfId="1" applyFont="1"/>
    <xf numFmtId="0" fontId="2" fillId="0" borderId="0" xfId="2" applyFont="1"/>
    <xf numFmtId="0" fontId="11" fillId="0" borderId="0" xfId="2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Protection="1"/>
    <xf numFmtId="0" fontId="0" fillId="3" borderId="0" xfId="0" applyFill="1" applyBorder="1" applyAlignment="1" applyProtection="1">
      <alignment horizontal="center"/>
    </xf>
    <xf numFmtId="0" fontId="9" fillId="3" borderId="0" xfId="0" applyFont="1" applyFill="1" applyAlignment="1" applyProtection="1">
      <alignment horizontal="center"/>
    </xf>
    <xf numFmtId="40" fontId="9" fillId="2" borderId="0" xfId="0" applyNumberFormat="1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 vertical="center"/>
    </xf>
    <xf numFmtId="8" fontId="9" fillId="2" borderId="0" xfId="0" applyNumberFormat="1" applyFont="1" applyFill="1" applyBorder="1" applyAlignment="1" applyProtection="1">
      <alignment horizontal="center"/>
    </xf>
    <xf numFmtId="0" fontId="0" fillId="3" borderId="0" xfId="0" applyFill="1" applyBorder="1" applyAlignment="1" applyProtection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8" fillId="3" borderId="0" xfId="0" applyFont="1" applyFill="1" applyAlignment="1" applyProtection="1">
      <alignment horizontal="left"/>
    </xf>
    <xf numFmtId="0" fontId="0" fillId="3" borderId="0" xfId="0" applyFill="1" applyBorder="1" applyAlignment="1">
      <alignment horizontal="center"/>
    </xf>
    <xf numFmtId="8" fontId="9" fillId="2" borderId="3" xfId="0" applyNumberFormat="1" applyFont="1" applyFill="1" applyBorder="1" applyAlignment="1" applyProtection="1">
      <alignment horizontal="center"/>
      <protection locked="0"/>
    </xf>
    <xf numFmtId="8" fontId="9" fillId="2" borderId="4" xfId="0" applyNumberFormat="1" applyFont="1" applyFill="1" applyBorder="1" applyAlignment="1" applyProtection="1">
      <alignment horizontal="center"/>
      <protection locked="0"/>
    </xf>
    <xf numFmtId="8" fontId="9" fillId="2" borderId="5" xfId="0" applyNumberFormat="1" applyFont="1" applyFill="1" applyBorder="1" applyAlignment="1" applyProtection="1">
      <alignment horizontal="center"/>
      <protection locked="0"/>
    </xf>
    <xf numFmtId="0" fontId="7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3" borderId="0" xfId="0" applyFill="1" applyBorder="1" applyAlignment="1"/>
    <xf numFmtId="0" fontId="8" fillId="3" borderId="0" xfId="0" applyFont="1" applyFill="1" applyAlignment="1">
      <alignment horizontal="left"/>
    </xf>
    <xf numFmtId="0" fontId="0" fillId="3" borderId="0" xfId="0" applyFill="1" applyBorder="1" applyAlignment="1">
      <alignment horizontal="left" vertical="top" wrapText="1"/>
    </xf>
    <xf numFmtId="0" fontId="5" fillId="3" borderId="0" xfId="0" applyFont="1" applyFill="1" applyBorder="1" applyAlignment="1"/>
    <xf numFmtId="0" fontId="6" fillId="3" borderId="0" xfId="0" applyFont="1" applyFill="1" applyBorder="1" applyAlignment="1"/>
  </cellXfs>
  <cellStyles count="3">
    <cellStyle name="Comma" xfId="1" builtinId="3"/>
    <cellStyle name="Normal" xfId="0" builtinId="0"/>
    <cellStyle name="Normal 2" xfId="2"/>
  </cellStyles>
  <dxfs count="8">
    <dxf>
      <font>
        <b/>
        <i val="0"/>
      </font>
      <border>
        <right style="thin">
          <color auto="1"/>
        </right>
      </border>
    </dxf>
    <dxf>
      <border>
        <bottom style="thin">
          <color auto="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b/>
        <i val="0"/>
      </font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</dxfs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workbookViewId="0">
      <selection activeCell="B2" sqref="B2:E2"/>
    </sheetView>
  </sheetViews>
  <sheetFormatPr defaultColWidth="8.85546875" defaultRowHeight="15" x14ac:dyDescent="0.25"/>
  <cols>
    <col min="1" max="1" width="37.140625" customWidth="1"/>
    <col min="2" max="2" width="14.85546875" customWidth="1"/>
    <col min="3" max="3" width="16" customWidth="1"/>
    <col min="4" max="4" width="11.28515625" customWidth="1"/>
    <col min="5" max="5" width="8.42578125" customWidth="1"/>
    <col min="8" max="8" width="11.140625" customWidth="1"/>
    <col min="12" max="12" width="0.42578125" customWidth="1"/>
    <col min="13" max="13" width="3" customWidth="1"/>
  </cols>
  <sheetData>
    <row r="1" spans="1:11" ht="18.75" x14ac:dyDescent="0.3">
      <c r="A1" s="1" t="s">
        <v>3</v>
      </c>
      <c r="B1" s="1"/>
      <c r="C1" s="1"/>
      <c r="D1" s="1"/>
      <c r="E1" s="1"/>
      <c r="F1" s="1"/>
      <c r="G1" s="1"/>
      <c r="H1" s="1"/>
      <c r="I1" s="1" t="s">
        <v>26</v>
      </c>
      <c r="J1" s="1"/>
      <c r="K1" s="1"/>
    </row>
    <row r="2" spans="1:11" ht="19.5" thickBot="1" x14ac:dyDescent="0.35">
      <c r="A2" s="1" t="s">
        <v>4</v>
      </c>
      <c r="B2" s="46"/>
      <c r="C2" s="46"/>
      <c r="D2" s="47"/>
      <c r="E2" s="47"/>
      <c r="F2" s="2"/>
      <c r="G2" s="2"/>
      <c r="H2" s="2"/>
      <c r="I2" s="2" t="s">
        <v>2</v>
      </c>
      <c r="J2" s="2"/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" t="s">
        <v>5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A5" s="2" t="s">
        <v>6</v>
      </c>
      <c r="B5" s="6" t="s">
        <v>17</v>
      </c>
      <c r="C5" s="23" t="s">
        <v>18</v>
      </c>
      <c r="D5" s="2" t="s">
        <v>20</v>
      </c>
      <c r="E5" s="2"/>
      <c r="F5" s="2"/>
      <c r="G5" s="2"/>
      <c r="H5" s="2"/>
      <c r="I5" s="2"/>
      <c r="J5" s="2"/>
      <c r="K5" s="2"/>
    </row>
    <row r="6" spans="1:11" x14ac:dyDescent="0.25">
      <c r="A6" s="2" t="s">
        <v>22</v>
      </c>
      <c r="B6" s="2">
        <v>2.29</v>
      </c>
      <c r="C6" s="6" t="s">
        <v>16</v>
      </c>
      <c r="D6" s="5">
        <v>4.58</v>
      </c>
      <c r="E6" s="2"/>
      <c r="F6" s="2"/>
      <c r="G6" s="2"/>
      <c r="H6" s="2"/>
      <c r="I6" s="2"/>
      <c r="J6" s="2"/>
      <c r="K6" s="2"/>
    </row>
    <row r="7" spans="1:11" x14ac:dyDescent="0.25">
      <c r="A7" s="2" t="s">
        <v>23</v>
      </c>
      <c r="B7" s="2">
        <v>2.25</v>
      </c>
      <c r="C7" s="6" t="s">
        <v>19</v>
      </c>
      <c r="D7" s="5">
        <v>9</v>
      </c>
      <c r="E7" s="2"/>
      <c r="F7" s="2"/>
      <c r="G7" s="2"/>
      <c r="H7" s="2"/>
      <c r="I7" s="2"/>
      <c r="J7" s="2"/>
      <c r="K7" s="2"/>
    </row>
    <row r="8" spans="1:11" x14ac:dyDescent="0.25">
      <c r="A8" s="2" t="s">
        <v>0</v>
      </c>
      <c r="B8" s="2">
        <v>0.56999999999999995</v>
      </c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s="6" t="s">
        <v>1</v>
      </c>
      <c r="B9" s="2">
        <f>SUM(B6:B8)</f>
        <v>5.1100000000000003</v>
      </c>
      <c r="C9" s="2"/>
      <c r="D9" s="2"/>
      <c r="E9" s="2"/>
      <c r="F9" s="2"/>
      <c r="G9" s="2"/>
      <c r="H9" s="2"/>
      <c r="I9" s="2"/>
      <c r="J9" s="2"/>
      <c r="K9" s="2"/>
    </row>
    <row r="10" spans="1:1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5">
      <c r="A11" s="7" t="s">
        <v>21</v>
      </c>
      <c r="B11" s="7"/>
      <c r="C11" s="7"/>
      <c r="D11" s="7"/>
      <c r="E11" s="7"/>
      <c r="F11" s="7"/>
      <c r="G11" s="7"/>
      <c r="H11" s="7"/>
      <c r="I11" s="7"/>
      <c r="J11" s="2"/>
      <c r="K11" s="2"/>
    </row>
    <row r="12" spans="1:11" x14ac:dyDescent="0.25">
      <c r="A12" s="21" t="s">
        <v>30</v>
      </c>
      <c r="B12" s="8"/>
      <c r="C12" s="9"/>
      <c r="D12" s="8"/>
      <c r="E12" s="8"/>
      <c r="F12" s="8"/>
      <c r="G12" s="8"/>
      <c r="H12" s="8"/>
      <c r="I12" s="10"/>
      <c r="J12" s="2"/>
      <c r="K12" s="2"/>
    </row>
    <row r="13" spans="1:11" x14ac:dyDescent="0.25">
      <c r="A13" s="57"/>
      <c r="B13" s="57"/>
      <c r="C13" s="57"/>
      <c r="D13" s="57"/>
      <c r="E13" s="57"/>
      <c r="F13" s="11"/>
      <c r="G13" s="57"/>
      <c r="H13" s="57"/>
      <c r="I13" s="57"/>
      <c r="J13" s="2"/>
      <c r="K13" s="2"/>
    </row>
    <row r="14" spans="1:11" x14ac:dyDescent="0.25">
      <c r="A14" s="55"/>
      <c r="B14" s="55"/>
      <c r="C14" s="55"/>
      <c r="D14" s="55"/>
      <c r="E14" s="55"/>
      <c r="F14" s="55"/>
      <c r="G14" s="55"/>
      <c r="H14" s="55"/>
      <c r="I14" s="55"/>
      <c r="J14" s="2"/>
      <c r="K14" s="2"/>
    </row>
    <row r="15" spans="1:11" x14ac:dyDescent="0.25">
      <c r="A15" s="58" t="s">
        <v>7</v>
      </c>
      <c r="B15" s="59"/>
      <c r="C15" s="59"/>
      <c r="D15" s="59"/>
      <c r="E15" s="59"/>
      <c r="F15" s="59"/>
      <c r="G15" s="59"/>
      <c r="H15" s="59"/>
      <c r="I15" s="59"/>
      <c r="J15" s="2"/>
      <c r="K15" s="2"/>
    </row>
    <row r="16" spans="1:11" x14ac:dyDescent="0.25">
      <c r="A16" s="53" t="s">
        <v>8</v>
      </c>
      <c r="B16" s="54"/>
      <c r="C16" s="54"/>
      <c r="D16" s="54"/>
      <c r="E16" s="54"/>
      <c r="F16" s="54"/>
      <c r="G16" s="54"/>
      <c r="H16" s="54"/>
      <c r="I16" s="54"/>
      <c r="J16" s="2"/>
      <c r="K16" s="2"/>
    </row>
    <row r="17" spans="1:13" x14ac:dyDescent="0.25">
      <c r="A17" s="55"/>
      <c r="B17" s="55"/>
      <c r="C17" s="55"/>
      <c r="D17" s="55"/>
      <c r="E17" s="55"/>
      <c r="F17" s="55"/>
      <c r="G17" s="55"/>
      <c r="H17" s="55"/>
      <c r="I17" s="55"/>
      <c r="J17" s="2"/>
      <c r="K17" s="2"/>
    </row>
    <row r="18" spans="1:13" x14ac:dyDescent="0.25">
      <c r="A18" s="56" t="s">
        <v>9</v>
      </c>
      <c r="B18" s="56"/>
      <c r="C18" s="56"/>
      <c r="D18" s="56"/>
      <c r="E18" s="56"/>
      <c r="F18" s="56"/>
      <c r="G18" s="56"/>
      <c r="H18" s="56"/>
      <c r="I18" s="56"/>
      <c r="J18" s="2"/>
      <c r="K18" s="2"/>
    </row>
    <row r="19" spans="1:13" x14ac:dyDescent="0.25">
      <c r="A19" s="49"/>
      <c r="B19" s="49"/>
      <c r="C19" s="12" t="s">
        <v>10</v>
      </c>
      <c r="D19" s="22"/>
      <c r="E19" s="13" t="s">
        <v>11</v>
      </c>
      <c r="F19" s="20"/>
      <c r="G19" s="14" t="s">
        <v>12</v>
      </c>
      <c r="H19" s="20"/>
      <c r="I19" s="15"/>
      <c r="J19" s="2"/>
      <c r="K19" s="2"/>
    </row>
    <row r="20" spans="1:13" x14ac:dyDescent="0.25">
      <c r="A20" s="49"/>
      <c r="B20" s="49"/>
      <c r="C20" s="16" t="s">
        <v>13</v>
      </c>
      <c r="D20" s="20"/>
      <c r="E20" s="17" t="s">
        <v>24</v>
      </c>
      <c r="F20" s="50"/>
      <c r="G20" s="51"/>
      <c r="H20" s="51"/>
      <c r="I20" s="52"/>
      <c r="J20" s="2"/>
      <c r="K20" s="2"/>
    </row>
    <row r="21" spans="1:13" x14ac:dyDescent="0.25">
      <c r="A21" s="40"/>
      <c r="B21" s="40"/>
      <c r="C21" s="41"/>
      <c r="D21" s="42" t="str">
        <f>+D22</f>
        <v/>
      </c>
      <c r="E21" s="43"/>
      <c r="F21" s="44" t="str">
        <f>+F22</f>
        <v/>
      </c>
      <c r="G21" s="44"/>
      <c r="H21" s="44"/>
      <c r="I21" s="44"/>
      <c r="J21" s="2"/>
      <c r="K21" s="2"/>
    </row>
    <row r="22" spans="1:13" hidden="1" x14ac:dyDescent="0.25">
      <c r="A22" s="45"/>
      <c r="B22" s="45"/>
      <c r="C22" s="45"/>
      <c r="D22" s="4" t="str">
        <f>IF(D20="","",IF(D20=-400,"Correct","Try Again"))</f>
        <v/>
      </c>
      <c r="E22" s="45"/>
      <c r="F22" s="4" t="str">
        <f>IF(F20="","",IF(F20="fav","Correct","Try Again"))</f>
        <v/>
      </c>
      <c r="G22" s="45"/>
      <c r="H22" s="45"/>
      <c r="I22" s="45"/>
      <c r="J22" s="2"/>
      <c r="K22" s="2"/>
      <c r="L22">
        <f>+IF(D22="correct",1,0)</f>
        <v>0</v>
      </c>
      <c r="M22">
        <f>+IF(F22="correct",1,0)</f>
        <v>0</v>
      </c>
    </row>
    <row r="23" spans="1:13" x14ac:dyDescent="0.25">
      <c r="A23" s="48" t="s">
        <v>15</v>
      </c>
      <c r="B23" s="48"/>
      <c r="C23" s="48"/>
      <c r="D23" s="48"/>
      <c r="E23" s="48"/>
      <c r="F23" s="48"/>
      <c r="G23" s="48"/>
      <c r="H23" s="48"/>
      <c r="I23" s="48"/>
      <c r="J23" s="2"/>
      <c r="K23" s="2"/>
    </row>
    <row r="24" spans="1:13" x14ac:dyDescent="0.25">
      <c r="A24" s="49"/>
      <c r="B24" s="49"/>
      <c r="C24" s="12" t="s">
        <v>10</v>
      </c>
      <c r="D24" s="20"/>
      <c r="E24" s="18" t="s">
        <v>11</v>
      </c>
      <c r="F24" s="20"/>
      <c r="G24" s="14" t="s">
        <v>12</v>
      </c>
      <c r="H24" s="20"/>
      <c r="I24" s="15"/>
      <c r="J24" s="2"/>
      <c r="K24" s="2"/>
    </row>
    <row r="25" spans="1:13" x14ac:dyDescent="0.25">
      <c r="A25" s="49"/>
      <c r="B25" s="49"/>
      <c r="C25" s="16" t="s">
        <v>13</v>
      </c>
      <c r="D25" s="19"/>
      <c r="E25" s="17" t="s">
        <v>14</v>
      </c>
      <c r="F25" s="50"/>
      <c r="G25" s="51"/>
      <c r="H25" s="51"/>
      <c r="I25" s="52"/>
      <c r="J25" s="2"/>
      <c r="K25" s="2"/>
    </row>
    <row r="26" spans="1:13" x14ac:dyDescent="0.25">
      <c r="A26" s="40"/>
      <c r="B26" s="40"/>
      <c r="C26" s="41"/>
      <c r="D26" s="44" t="str">
        <f>+D27</f>
        <v/>
      </c>
      <c r="E26" s="43"/>
      <c r="F26" s="44" t="str">
        <f>+F27</f>
        <v/>
      </c>
      <c r="G26" s="44"/>
      <c r="H26" s="44"/>
      <c r="I26" s="44"/>
      <c r="J26" s="2"/>
      <c r="K26" s="2"/>
    </row>
    <row r="27" spans="1:13" hidden="1" x14ac:dyDescent="0.25">
      <c r="A27" s="39"/>
      <c r="B27" s="45"/>
      <c r="C27" s="45"/>
      <c r="D27" s="4" t="str">
        <f>IF(D25="","",IF(D25=687,"Correct","Try Again"))</f>
        <v/>
      </c>
      <c r="E27" s="45"/>
      <c r="F27" s="4" t="str">
        <f>IF(F25="","",IF(F25="unf","Correct","Try Again"))</f>
        <v/>
      </c>
      <c r="G27" s="45"/>
      <c r="H27" s="45"/>
      <c r="I27" s="45"/>
      <c r="J27" s="2"/>
      <c r="K27" s="2"/>
      <c r="L27">
        <f>+IF(D27="correct",1,0)</f>
        <v>0</v>
      </c>
      <c r="M27">
        <f>+IF(F27="correct",1,0)</f>
        <v>0</v>
      </c>
    </row>
    <row r="28" spans="1:13" x14ac:dyDescent="0.25">
      <c r="A28" s="48" t="s">
        <v>27</v>
      </c>
      <c r="B28" s="48"/>
      <c r="C28" s="48"/>
      <c r="D28" s="48"/>
      <c r="E28" s="48"/>
      <c r="F28" s="48"/>
      <c r="G28" s="48"/>
      <c r="H28" s="48"/>
      <c r="I28" s="48"/>
      <c r="J28" s="2"/>
      <c r="K28" s="2"/>
    </row>
    <row r="29" spans="1:13" x14ac:dyDescent="0.25">
      <c r="A29" s="49"/>
      <c r="B29" s="49"/>
      <c r="C29" s="12" t="s">
        <v>10</v>
      </c>
      <c r="D29" s="22"/>
      <c r="E29" s="13" t="s">
        <v>11</v>
      </c>
      <c r="F29" s="19"/>
      <c r="G29" s="14" t="s">
        <v>12</v>
      </c>
      <c r="H29" s="20"/>
      <c r="I29" s="15"/>
      <c r="J29" s="2"/>
      <c r="K29" s="2"/>
    </row>
    <row r="30" spans="1:13" x14ac:dyDescent="0.25">
      <c r="A30" s="49"/>
      <c r="B30" s="49"/>
      <c r="C30" s="16" t="s">
        <v>13</v>
      </c>
      <c r="D30" s="20"/>
      <c r="E30" s="17" t="s">
        <v>24</v>
      </c>
      <c r="F30" s="50"/>
      <c r="G30" s="51"/>
      <c r="H30" s="51"/>
      <c r="I30" s="52"/>
      <c r="J30" s="2"/>
      <c r="K30" s="2"/>
    </row>
    <row r="31" spans="1:13" x14ac:dyDescent="0.25">
      <c r="A31" s="40"/>
      <c r="B31" s="40"/>
      <c r="C31" s="41"/>
      <c r="D31" s="42" t="str">
        <f>+D32</f>
        <v/>
      </c>
      <c r="E31" s="43"/>
      <c r="F31" s="44" t="str">
        <f>+F32</f>
        <v/>
      </c>
      <c r="G31" s="44"/>
      <c r="H31" s="44"/>
      <c r="I31" s="44"/>
      <c r="J31" s="39"/>
      <c r="K31" s="39"/>
    </row>
    <row r="32" spans="1:13" hidden="1" x14ac:dyDescent="0.25">
      <c r="A32" s="45"/>
      <c r="B32" s="45"/>
      <c r="C32" s="45"/>
      <c r="D32" s="4" t="str">
        <f>IF(D30="","",IF(D30=198,"Correct","Try Again"))</f>
        <v/>
      </c>
      <c r="E32" s="45"/>
      <c r="F32" s="4" t="str">
        <f>IF(F30="","",IF(F30="unf","Correct","Try Again"))</f>
        <v/>
      </c>
      <c r="G32" s="45"/>
      <c r="H32" s="45"/>
      <c r="I32" s="45"/>
      <c r="J32" s="39"/>
      <c r="K32" s="39"/>
      <c r="L32">
        <f>+IF(D32="correct",1,0)</f>
        <v>0</v>
      </c>
      <c r="M32">
        <f>+IF(F32="correct",1,0)</f>
        <v>0</v>
      </c>
    </row>
    <row r="33" spans="1:13" x14ac:dyDescent="0.25">
      <c r="A33" s="48" t="s">
        <v>28</v>
      </c>
      <c r="B33" s="48"/>
      <c r="C33" s="48"/>
      <c r="D33" s="48"/>
      <c r="E33" s="48"/>
      <c r="F33" s="48"/>
      <c r="G33" s="48"/>
      <c r="H33" s="48"/>
      <c r="I33" s="48"/>
      <c r="J33" s="39"/>
      <c r="K33" s="39"/>
    </row>
    <row r="34" spans="1:13" x14ac:dyDescent="0.25">
      <c r="A34" s="49"/>
      <c r="B34" s="49"/>
      <c r="C34" s="12" t="s">
        <v>10</v>
      </c>
      <c r="D34" s="20"/>
      <c r="E34" s="18" t="s">
        <v>11</v>
      </c>
      <c r="F34" s="20"/>
      <c r="G34" s="14" t="s">
        <v>12</v>
      </c>
      <c r="H34" s="20"/>
      <c r="I34" s="15"/>
      <c r="J34" s="2"/>
      <c r="K34" s="2"/>
    </row>
    <row r="35" spans="1:13" x14ac:dyDescent="0.25">
      <c r="A35" s="49"/>
      <c r="B35" s="49"/>
      <c r="C35" s="16" t="s">
        <v>13</v>
      </c>
      <c r="D35" s="19"/>
      <c r="E35" s="17" t="s">
        <v>14</v>
      </c>
      <c r="F35" s="50"/>
      <c r="G35" s="51"/>
      <c r="H35" s="51"/>
      <c r="I35" s="52"/>
      <c r="J35" s="2"/>
      <c r="K35" s="2"/>
    </row>
    <row r="36" spans="1:13" x14ac:dyDescent="0.25">
      <c r="A36" s="38"/>
      <c r="B36" s="40"/>
      <c r="C36" s="41"/>
      <c r="D36" s="44" t="str">
        <f>+D37</f>
        <v/>
      </c>
      <c r="E36" s="43"/>
      <c r="F36" s="44" t="str">
        <f>+F37</f>
        <v/>
      </c>
      <c r="G36" s="44"/>
      <c r="H36" s="44"/>
      <c r="I36" s="44"/>
      <c r="J36" s="39" t="s">
        <v>25</v>
      </c>
      <c r="K36" s="39">
        <f>+L38*(40/8)</f>
        <v>0</v>
      </c>
    </row>
    <row r="37" spans="1:13" ht="18.75" hidden="1" x14ac:dyDescent="0.3">
      <c r="A37" s="2"/>
      <c r="B37" s="15"/>
      <c r="C37" s="15"/>
      <c r="D37" s="4" t="str">
        <f>IF(D35="","",IF(D35=-450,"Correct","Try Again"))</f>
        <v/>
      </c>
      <c r="E37" s="15"/>
      <c r="F37" s="4" t="str">
        <f>IF(F35="","",IF(F35="fav","Correct","Try Again"))</f>
        <v/>
      </c>
      <c r="G37" s="15"/>
      <c r="H37" s="15"/>
      <c r="I37" s="15"/>
      <c r="J37" s="3" t="s">
        <v>25</v>
      </c>
      <c r="K37" s="3">
        <f>+L38*5</f>
        <v>0</v>
      </c>
      <c r="L37">
        <f>+IF(D37="correct",1,0)</f>
        <v>0</v>
      </c>
      <c r="M37">
        <f>+IF(F37="correct",1,0)</f>
        <v>0</v>
      </c>
    </row>
    <row r="38" spans="1:13" x14ac:dyDescent="0.25">
      <c r="L38">
        <f>SUM(L22:M37)</f>
        <v>0</v>
      </c>
    </row>
  </sheetData>
  <sheetProtection password="9C4F" sheet="1" objects="1" scenarios="1" selectLockedCells="1"/>
  <mergeCells count="19">
    <mergeCell ref="B2:E2"/>
    <mergeCell ref="A13:E13"/>
    <mergeCell ref="G13:I13"/>
    <mergeCell ref="A14:I14"/>
    <mergeCell ref="A15:I15"/>
    <mergeCell ref="A33:I33"/>
    <mergeCell ref="A34:B35"/>
    <mergeCell ref="F35:I35"/>
    <mergeCell ref="A16:I16"/>
    <mergeCell ref="A17:I17"/>
    <mergeCell ref="A18:I18"/>
    <mergeCell ref="A29:B30"/>
    <mergeCell ref="F30:I30"/>
    <mergeCell ref="A23:I23"/>
    <mergeCell ref="A24:B25"/>
    <mergeCell ref="F25:I25"/>
    <mergeCell ref="A28:I28"/>
    <mergeCell ref="A19:B20"/>
    <mergeCell ref="F20:I2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A20" workbookViewId="0">
      <selection activeCell="A11" sqref="A11"/>
    </sheetView>
  </sheetViews>
  <sheetFormatPr defaultColWidth="8.85546875" defaultRowHeight="15" x14ac:dyDescent="0.25"/>
  <cols>
    <col min="1" max="1" width="13.42578125" customWidth="1"/>
  </cols>
  <sheetData>
    <row r="1" spans="1:16" ht="0.75" customHeight="1" x14ac:dyDescent="0.25">
      <c r="A1" s="29" t="s">
        <v>31</v>
      </c>
      <c r="B1" s="30">
        <v>0.01</v>
      </c>
      <c r="C1" s="29"/>
      <c r="D1" s="31"/>
      <c r="E1" s="32" t="s">
        <v>32</v>
      </c>
      <c r="F1" s="33">
        <v>0.01</v>
      </c>
      <c r="G1" s="29"/>
      <c r="J1" s="29"/>
      <c r="K1" s="29"/>
      <c r="L1" s="29"/>
      <c r="M1" s="29"/>
      <c r="N1" s="29"/>
      <c r="O1" s="29"/>
      <c r="P1" s="29"/>
    </row>
    <row r="2" spans="1:16" hidden="1" x14ac:dyDescent="0.25">
      <c r="A2" s="29" t="s">
        <v>33</v>
      </c>
      <c r="B2" s="30">
        <v>0.01</v>
      </c>
      <c r="C2" s="29"/>
      <c r="D2" s="29"/>
      <c r="E2" s="32" t="s">
        <v>29</v>
      </c>
      <c r="F2" s="32">
        <v>1</v>
      </c>
      <c r="G2" s="29"/>
      <c r="J2" s="29"/>
      <c r="K2" s="29"/>
      <c r="L2" s="29"/>
      <c r="M2" s="29"/>
      <c r="N2" s="29"/>
      <c r="O2" s="29"/>
      <c r="P2" s="29"/>
    </row>
    <row r="3" spans="1:16" hidden="1" x14ac:dyDescent="0.25">
      <c r="A3" s="29" t="s">
        <v>34</v>
      </c>
      <c r="B3" s="34">
        <v>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idden="1" x14ac:dyDescent="0.25">
      <c r="A4" s="29" t="s">
        <v>35</v>
      </c>
      <c r="B4" s="34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idden="1" x14ac:dyDescent="0.25">
      <c r="A5" s="29" t="s">
        <v>36</v>
      </c>
      <c r="B5" s="34">
        <v>60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idden="1" x14ac:dyDescent="0.25">
      <c r="A6" s="29" t="s">
        <v>37</v>
      </c>
      <c r="B6" s="34">
        <v>15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3" customHeight="1" x14ac:dyDescent="0.25"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hidden="1" x14ac:dyDescent="0.25">
      <c r="A8" s="29"/>
      <c r="B8" s="29"/>
      <c r="C8" s="35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x14ac:dyDescent="0.25">
      <c r="A9" s="36" t="s">
        <v>38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16" x14ac:dyDescent="0.25">
      <c r="A10" s="24">
        <f>PV(F1,F2,0,-1)</f>
        <v>0.99009900990099009</v>
      </c>
      <c r="B10" s="25">
        <f>B1</f>
        <v>0.01</v>
      </c>
      <c r="C10" s="25">
        <f t="shared" ref="C10:P10" si="0">B10+$B$2</f>
        <v>0.02</v>
      </c>
      <c r="D10" s="25">
        <f t="shared" si="0"/>
        <v>0.03</v>
      </c>
      <c r="E10" s="25">
        <f t="shared" si="0"/>
        <v>0.04</v>
      </c>
      <c r="F10" s="25">
        <f t="shared" si="0"/>
        <v>0.05</v>
      </c>
      <c r="G10" s="25">
        <f t="shared" si="0"/>
        <v>6.0000000000000005E-2</v>
      </c>
      <c r="H10" s="25">
        <f t="shared" si="0"/>
        <v>7.0000000000000007E-2</v>
      </c>
      <c r="I10" s="25">
        <f t="shared" si="0"/>
        <v>0.08</v>
      </c>
      <c r="J10" s="25">
        <f t="shared" si="0"/>
        <v>0.09</v>
      </c>
      <c r="K10" s="25">
        <f t="shared" si="0"/>
        <v>9.9999999999999992E-2</v>
      </c>
      <c r="L10" s="25">
        <f t="shared" si="0"/>
        <v>0.10999999999999999</v>
      </c>
      <c r="M10" s="25">
        <f t="shared" si="0"/>
        <v>0.11999999999999998</v>
      </c>
      <c r="N10" s="25">
        <f t="shared" si="0"/>
        <v>0.12999999999999998</v>
      </c>
      <c r="O10" s="25">
        <f t="shared" si="0"/>
        <v>0.13999999999999999</v>
      </c>
      <c r="P10" s="25">
        <f t="shared" si="0"/>
        <v>0.15</v>
      </c>
    </row>
    <row r="11" spans="1:16" x14ac:dyDescent="0.25">
      <c r="A11" s="26">
        <f>B3</f>
        <v>1</v>
      </c>
      <c r="B11" s="27">
        <v>0.99009900990099009</v>
      </c>
      <c r="C11" s="27">
        <v>0.98039215686274506</v>
      </c>
      <c r="D11" s="27">
        <v>0.970873786407767</v>
      </c>
      <c r="E11" s="27">
        <v>0.96153846153846145</v>
      </c>
      <c r="F11" s="27">
        <v>0.95238095238095233</v>
      </c>
      <c r="G11" s="27">
        <v>0.94339622641509424</v>
      </c>
      <c r="H11" s="27">
        <v>0.93457943925233644</v>
      </c>
      <c r="I11" s="27">
        <v>0.92592592592592582</v>
      </c>
      <c r="J11" s="27">
        <v>0.9174311926605504</v>
      </c>
      <c r="K11" s="27">
        <v>0.90909090909090906</v>
      </c>
      <c r="L11" s="27">
        <v>0.90090090090090102</v>
      </c>
      <c r="M11" s="27">
        <v>0.8928571428571429</v>
      </c>
      <c r="N11" s="27">
        <v>0.88495575221238942</v>
      </c>
      <c r="O11" s="27">
        <v>0.87719298245614041</v>
      </c>
      <c r="P11" s="27">
        <v>0.86956521739130443</v>
      </c>
    </row>
    <row r="12" spans="1:16" x14ac:dyDescent="0.25">
      <c r="A12" s="28">
        <f t="shared" ref="A12:A44" si="1">A11+$B$4</f>
        <v>2</v>
      </c>
      <c r="B12" s="27">
        <v>0.98029604940692083</v>
      </c>
      <c r="C12" s="27">
        <v>0.96116878123798544</v>
      </c>
      <c r="D12" s="27">
        <v>0.94259590913375435</v>
      </c>
      <c r="E12" s="27">
        <v>0.92455621301775137</v>
      </c>
      <c r="F12" s="27">
        <v>0.90702947845804982</v>
      </c>
      <c r="G12" s="27">
        <v>0.88999644001423983</v>
      </c>
      <c r="H12" s="27">
        <v>0.87343872827321156</v>
      </c>
      <c r="I12" s="27">
        <v>0.85733882030178321</v>
      </c>
      <c r="J12" s="27">
        <v>0.84167999326655996</v>
      </c>
      <c r="K12" s="27">
        <v>0.82644628099173545</v>
      </c>
      <c r="L12" s="27">
        <v>0.81162243324405503</v>
      </c>
      <c r="M12" s="27">
        <v>0.79719387755102056</v>
      </c>
      <c r="N12" s="27">
        <v>0.78314668337379612</v>
      </c>
      <c r="O12" s="27">
        <v>0.76946752847029865</v>
      </c>
      <c r="P12" s="27">
        <v>0.7561436672967865</v>
      </c>
    </row>
    <row r="13" spans="1:16" x14ac:dyDescent="0.25">
      <c r="A13" s="28">
        <f t="shared" si="1"/>
        <v>3</v>
      </c>
      <c r="B13" s="27">
        <v>0.97059014792764453</v>
      </c>
      <c r="C13" s="27">
        <v>0.94232233454704462</v>
      </c>
      <c r="D13" s="27">
        <v>0.91514165935315961</v>
      </c>
      <c r="E13" s="27">
        <v>0.88899635867091487</v>
      </c>
      <c r="F13" s="27">
        <v>0.86383759853147601</v>
      </c>
      <c r="G13" s="27">
        <v>0.8396192830323016</v>
      </c>
      <c r="H13" s="27">
        <v>0.81629787689085187</v>
      </c>
      <c r="I13" s="27">
        <v>0.79383224102016958</v>
      </c>
      <c r="J13" s="27">
        <v>0.77218348006106419</v>
      </c>
      <c r="K13" s="27">
        <v>0.75131480090157754</v>
      </c>
      <c r="L13" s="27">
        <v>0.73119138130095052</v>
      </c>
      <c r="M13" s="27">
        <v>0.71178024781341132</v>
      </c>
      <c r="N13" s="27">
        <v>0.69305016227769578</v>
      </c>
      <c r="O13" s="27">
        <v>0.67497151620201634</v>
      </c>
      <c r="P13" s="27">
        <v>0.65751623243198831</v>
      </c>
    </row>
    <row r="14" spans="1:16" x14ac:dyDescent="0.25">
      <c r="A14" s="28">
        <f t="shared" si="1"/>
        <v>4</v>
      </c>
      <c r="B14" s="27">
        <v>0.96098034448281622</v>
      </c>
      <c r="C14" s="27">
        <v>0.9238454260265142</v>
      </c>
      <c r="D14" s="27">
        <v>0.888487047915689</v>
      </c>
      <c r="E14" s="27">
        <v>0.85480419102972571</v>
      </c>
      <c r="F14" s="27">
        <v>0.82270247479188197</v>
      </c>
      <c r="G14" s="27">
        <v>0.79209366323802044</v>
      </c>
      <c r="H14" s="27">
        <v>0.7628952120475252</v>
      </c>
      <c r="I14" s="27">
        <v>0.73502985279645328</v>
      </c>
      <c r="J14" s="27">
        <v>0.7084252110651964</v>
      </c>
      <c r="K14" s="27">
        <v>0.68301345536507052</v>
      </c>
      <c r="L14" s="27">
        <v>0.65873097414500059</v>
      </c>
      <c r="M14" s="27">
        <v>0.63551807840483165</v>
      </c>
      <c r="N14" s="27">
        <v>0.61331872767937679</v>
      </c>
      <c r="O14" s="27">
        <v>0.59208027737018987</v>
      </c>
      <c r="P14" s="27">
        <v>0.57175324559303342</v>
      </c>
    </row>
    <row r="15" spans="1:16" x14ac:dyDescent="0.25">
      <c r="A15" s="28">
        <f t="shared" si="1"/>
        <v>5</v>
      </c>
      <c r="B15" s="27">
        <v>0.95146568760674888</v>
      </c>
      <c r="C15" s="27">
        <v>0.90573080982991594</v>
      </c>
      <c r="D15" s="27">
        <v>0.86260878438416411</v>
      </c>
      <c r="E15" s="27">
        <v>0.82192710675935154</v>
      </c>
      <c r="F15" s="27">
        <v>0.78352616646845896</v>
      </c>
      <c r="G15" s="27">
        <v>0.74725817286605689</v>
      </c>
      <c r="H15" s="27">
        <v>0.71298617948366838</v>
      </c>
      <c r="I15" s="27">
        <v>0.68058319703375303</v>
      </c>
      <c r="J15" s="27">
        <v>0.64993138629834524</v>
      </c>
      <c r="K15" s="27">
        <v>0.62092132305915493</v>
      </c>
      <c r="L15" s="27">
        <v>0.59345132805855916</v>
      </c>
      <c r="M15" s="27">
        <v>0.56742685571859974</v>
      </c>
      <c r="N15" s="27">
        <v>0.54275993599944861</v>
      </c>
      <c r="O15" s="27">
        <v>0.51936866435981566</v>
      </c>
      <c r="P15" s="27">
        <v>0.49717673529828987</v>
      </c>
    </row>
    <row r="16" spans="1:16" x14ac:dyDescent="0.25">
      <c r="A16" s="28">
        <f t="shared" si="1"/>
        <v>6</v>
      </c>
      <c r="B16" s="27">
        <v>0.94204523525420658</v>
      </c>
      <c r="C16" s="27">
        <v>0.88797138218619198</v>
      </c>
      <c r="D16" s="27">
        <v>0.83748425668365445</v>
      </c>
      <c r="E16" s="27">
        <v>0.79031452573014571</v>
      </c>
      <c r="F16" s="27">
        <v>0.74621539663662761</v>
      </c>
      <c r="G16" s="27">
        <v>0.70496054043967626</v>
      </c>
      <c r="H16" s="27">
        <v>0.66634222381651254</v>
      </c>
      <c r="I16" s="27">
        <v>0.63016962688310452</v>
      </c>
      <c r="J16" s="27">
        <v>0.5962673268792158</v>
      </c>
      <c r="K16" s="27">
        <v>0.56447393005377722</v>
      </c>
      <c r="L16" s="27">
        <v>0.53464083608879209</v>
      </c>
      <c r="M16" s="27">
        <v>0.50663112117732123</v>
      </c>
      <c r="N16" s="27">
        <v>0.48031852743314046</v>
      </c>
      <c r="O16" s="27">
        <v>0.45558654768404888</v>
      </c>
      <c r="P16" s="27">
        <v>0.43232759591155645</v>
      </c>
    </row>
    <row r="17" spans="1:16" x14ac:dyDescent="0.25">
      <c r="A17" s="28">
        <f t="shared" si="1"/>
        <v>7</v>
      </c>
      <c r="B17" s="27">
        <v>0.93271805470713554</v>
      </c>
      <c r="C17" s="27">
        <v>0.87056017861391388</v>
      </c>
      <c r="D17" s="27">
        <v>0.81309151134335378</v>
      </c>
      <c r="E17" s="27">
        <v>0.75991781320206331</v>
      </c>
      <c r="F17" s="27">
        <v>0.71068133013012147</v>
      </c>
      <c r="G17" s="27">
        <v>0.66505711362233599</v>
      </c>
      <c r="H17" s="27">
        <v>0.62274974188459109</v>
      </c>
      <c r="I17" s="27">
        <v>0.58349039526213387</v>
      </c>
      <c r="J17" s="27">
        <v>0.54703424484331731</v>
      </c>
      <c r="K17" s="27">
        <v>0.51315811823070645</v>
      </c>
      <c r="L17" s="27">
        <v>0.48165841089080369</v>
      </c>
      <c r="M17" s="27">
        <v>0.45234921533689398</v>
      </c>
      <c r="N17" s="27">
        <v>0.425060643746142</v>
      </c>
      <c r="O17" s="27">
        <v>0.39963732252986744</v>
      </c>
      <c r="P17" s="27">
        <v>0.37593703992309269</v>
      </c>
    </row>
    <row r="18" spans="1:16" x14ac:dyDescent="0.25">
      <c r="A18" s="28">
        <f t="shared" si="1"/>
        <v>8</v>
      </c>
      <c r="B18" s="27">
        <v>0.92348322248231218</v>
      </c>
      <c r="C18" s="27">
        <v>0.85349037119011162</v>
      </c>
      <c r="D18" s="27">
        <v>0.78940923431393573</v>
      </c>
      <c r="E18" s="27">
        <v>0.73069020500198378</v>
      </c>
      <c r="F18" s="27">
        <v>0.67683936202868722</v>
      </c>
      <c r="G18" s="27">
        <v>0.62741237134182648</v>
      </c>
      <c r="H18" s="27">
        <v>0.5820091045650384</v>
      </c>
      <c r="I18" s="27">
        <v>0.54026888450197574</v>
      </c>
      <c r="J18" s="27">
        <v>0.50186627967276809</v>
      </c>
      <c r="K18" s="27">
        <v>0.46650738020973315</v>
      </c>
      <c r="L18" s="27">
        <v>0.43392649629802144</v>
      </c>
      <c r="M18" s="27">
        <v>0.40388322797936971</v>
      </c>
      <c r="N18" s="27">
        <v>0.37615986172224958</v>
      </c>
      <c r="O18" s="27">
        <v>0.35055905485076089</v>
      </c>
      <c r="P18" s="27">
        <v>0.32690177384616753</v>
      </c>
    </row>
    <row r="19" spans="1:16" x14ac:dyDescent="0.25">
      <c r="A19" s="28">
        <f t="shared" si="1"/>
        <v>9</v>
      </c>
      <c r="B19" s="27">
        <v>0.91433982423991289</v>
      </c>
      <c r="C19" s="27">
        <v>0.83675526587265847</v>
      </c>
      <c r="D19" s="27">
        <v>0.76641673234362695</v>
      </c>
      <c r="E19" s="27">
        <v>0.70258673557883045</v>
      </c>
      <c r="F19" s="27">
        <v>0.64460891621779726</v>
      </c>
      <c r="G19" s="27">
        <v>0.59189846353002495</v>
      </c>
      <c r="H19" s="27">
        <v>0.54393374258414806</v>
      </c>
      <c r="I19" s="27">
        <v>0.50024896713145905</v>
      </c>
      <c r="J19" s="27">
        <v>0.46042777951630098</v>
      </c>
      <c r="K19" s="27">
        <v>0.42409761837248466</v>
      </c>
      <c r="L19" s="27">
        <v>0.39092477143965898</v>
      </c>
      <c r="M19" s="27">
        <v>0.36061002498158012</v>
      </c>
      <c r="N19" s="27">
        <v>0.33288483338252178</v>
      </c>
      <c r="O19" s="27">
        <v>0.30750794285154465</v>
      </c>
      <c r="P19" s="27">
        <v>0.28426241204014574</v>
      </c>
    </row>
    <row r="20" spans="1:16" x14ac:dyDescent="0.25">
      <c r="A20" s="28">
        <f t="shared" si="1"/>
        <v>10</v>
      </c>
      <c r="B20" s="27">
        <v>0.90528695469298315</v>
      </c>
      <c r="C20" s="27">
        <v>0.82034829987515534</v>
      </c>
      <c r="D20" s="27">
        <v>0.74409391489672516</v>
      </c>
      <c r="E20" s="27">
        <v>0.67556416882579851</v>
      </c>
      <c r="F20" s="27">
        <v>0.61391325354075932</v>
      </c>
      <c r="G20" s="27">
        <v>0.55839477691511785</v>
      </c>
      <c r="H20" s="27">
        <v>0.5083492921347178</v>
      </c>
      <c r="I20" s="27">
        <v>0.46319348808468425</v>
      </c>
      <c r="J20" s="27">
        <v>0.42241080689568894</v>
      </c>
      <c r="K20" s="27">
        <v>0.38554328942953148</v>
      </c>
      <c r="L20" s="27">
        <v>0.35218447877446762</v>
      </c>
      <c r="M20" s="27">
        <v>0.32197323659069654</v>
      </c>
      <c r="N20" s="27">
        <v>0.2945883481261255</v>
      </c>
      <c r="O20" s="27">
        <v>0.26974380951889881</v>
      </c>
      <c r="P20" s="27">
        <v>0.24718470612186585</v>
      </c>
    </row>
    <row r="21" spans="1:16" x14ac:dyDescent="0.25">
      <c r="A21" s="28">
        <f t="shared" si="1"/>
        <v>11</v>
      </c>
      <c r="B21" s="27">
        <v>0.89632371751780526</v>
      </c>
      <c r="C21" s="27">
        <v>0.80426303909328967</v>
      </c>
      <c r="D21" s="27">
        <v>0.72242127659876232</v>
      </c>
      <c r="E21" s="27">
        <v>0.6495809315632679</v>
      </c>
      <c r="F21" s="27">
        <v>0.5846792890864374</v>
      </c>
      <c r="G21" s="27">
        <v>0.52678752539162055</v>
      </c>
      <c r="H21" s="27">
        <v>0.47509279638758667</v>
      </c>
      <c r="I21" s="27">
        <v>0.42888285933767062</v>
      </c>
      <c r="J21" s="27">
        <v>0.38753285036301738</v>
      </c>
      <c r="K21" s="27">
        <v>0.3504938994813922</v>
      </c>
      <c r="L21" s="27">
        <v>0.31728331421123213</v>
      </c>
      <c r="M21" s="27">
        <v>0.28747610409883628</v>
      </c>
      <c r="N21" s="27">
        <v>0.26069765320896066</v>
      </c>
      <c r="O21" s="27">
        <v>0.23661737677096389</v>
      </c>
      <c r="P21" s="27">
        <v>0.21494322271466598</v>
      </c>
    </row>
    <row r="22" spans="1:16" x14ac:dyDescent="0.25">
      <c r="A22" s="28">
        <f t="shared" si="1"/>
        <v>12</v>
      </c>
      <c r="B22" s="27">
        <v>0.88744922526515368</v>
      </c>
      <c r="C22" s="27">
        <v>0.78849317558165644</v>
      </c>
      <c r="D22" s="27">
        <v>0.70137988019297326</v>
      </c>
      <c r="E22" s="27">
        <v>0.62459704958006512</v>
      </c>
      <c r="F22" s="27">
        <v>0.5568374181775595</v>
      </c>
      <c r="G22" s="27">
        <v>0.4969693635770005</v>
      </c>
      <c r="H22" s="27">
        <v>0.44401195924073528</v>
      </c>
      <c r="I22" s="27">
        <v>0.39711375864599124</v>
      </c>
      <c r="J22" s="27">
        <v>0.35553472510368567</v>
      </c>
      <c r="K22" s="27">
        <v>0.31863081771035656</v>
      </c>
      <c r="L22" s="27">
        <v>0.28584082361372265</v>
      </c>
      <c r="M22" s="27">
        <v>0.25667509294538959</v>
      </c>
      <c r="N22" s="27">
        <v>0.23070588779554044</v>
      </c>
      <c r="O22" s="27">
        <v>0.20755910243067011</v>
      </c>
      <c r="P22" s="27">
        <v>0.18690715018666609</v>
      </c>
    </row>
    <row r="23" spans="1:16" x14ac:dyDescent="0.25">
      <c r="A23" s="28">
        <f t="shared" si="1"/>
        <v>13</v>
      </c>
      <c r="B23" s="27">
        <v>0.87866259927242929</v>
      </c>
      <c r="C23" s="27">
        <v>0.77303252508005538</v>
      </c>
      <c r="D23" s="27">
        <v>0.68095133999317792</v>
      </c>
      <c r="E23" s="27">
        <v>0.600574086134678</v>
      </c>
      <c r="F23" s="27">
        <v>0.53032135064529462</v>
      </c>
      <c r="G23" s="27">
        <v>0.46883902224245327</v>
      </c>
      <c r="H23" s="27">
        <v>0.41496444788853759</v>
      </c>
      <c r="I23" s="27">
        <v>0.36769792467221413</v>
      </c>
      <c r="J23" s="27">
        <v>0.32617864688411524</v>
      </c>
      <c r="K23" s="27">
        <v>0.28966437973668779</v>
      </c>
      <c r="L23" s="27">
        <v>0.25751425550785828</v>
      </c>
      <c r="M23" s="27">
        <v>0.22917419012981213</v>
      </c>
      <c r="N23" s="27">
        <v>0.20416450247392959</v>
      </c>
      <c r="O23" s="27">
        <v>0.18206938809707904</v>
      </c>
      <c r="P23" s="27">
        <v>0.16252795668405748</v>
      </c>
    </row>
    <row r="24" spans="1:16" x14ac:dyDescent="0.25">
      <c r="A24" s="28">
        <f t="shared" si="1"/>
        <v>14</v>
      </c>
      <c r="B24" s="27">
        <v>0.86996296957666264</v>
      </c>
      <c r="C24" s="27">
        <v>0.75787502458828948</v>
      </c>
      <c r="D24" s="27">
        <v>0.66111780581861923</v>
      </c>
      <c r="E24" s="27">
        <v>0.57747508282180582</v>
      </c>
      <c r="F24" s="27">
        <v>0.50506795299551888</v>
      </c>
      <c r="G24" s="27">
        <v>0.44230096437967292</v>
      </c>
      <c r="H24" s="27">
        <v>0.3878172410173249</v>
      </c>
      <c r="I24" s="27">
        <v>0.34046104136316119</v>
      </c>
      <c r="J24" s="27">
        <v>0.29924646503129837</v>
      </c>
      <c r="K24" s="27">
        <v>0.26333125430607973</v>
      </c>
      <c r="L24" s="27">
        <v>0.23199482478185435</v>
      </c>
      <c r="M24" s="27">
        <v>0.2046198126159037</v>
      </c>
      <c r="N24" s="27">
        <v>0.18067655086188467</v>
      </c>
      <c r="O24" s="27">
        <v>0.15970998955884128</v>
      </c>
      <c r="P24" s="27">
        <v>0.14132865798613695</v>
      </c>
    </row>
    <row r="25" spans="1:16" x14ac:dyDescent="0.25">
      <c r="A25" s="28">
        <f t="shared" si="1"/>
        <v>15</v>
      </c>
      <c r="B25" s="27">
        <v>0.86134947482837909</v>
      </c>
      <c r="C25" s="27">
        <v>0.74301472998851925</v>
      </c>
      <c r="D25" s="27">
        <v>0.64186194739671765</v>
      </c>
      <c r="E25" s="27">
        <v>0.55526450271327477</v>
      </c>
      <c r="F25" s="27">
        <v>0.48101709809097021</v>
      </c>
      <c r="G25" s="27">
        <v>0.41726506073554037</v>
      </c>
      <c r="H25" s="27">
        <v>0.36244601964235967</v>
      </c>
      <c r="I25" s="27">
        <v>0.31524170496588994</v>
      </c>
      <c r="J25" s="27">
        <v>0.27453804131311776</v>
      </c>
      <c r="K25" s="27">
        <v>0.23939204936916339</v>
      </c>
      <c r="L25" s="27">
        <v>0.20900434665031925</v>
      </c>
      <c r="M25" s="27">
        <v>0.18269626126419974</v>
      </c>
      <c r="N25" s="27">
        <v>0.15989075297511918</v>
      </c>
      <c r="O25" s="27">
        <v>0.14009648206915903</v>
      </c>
      <c r="P25" s="27">
        <v>0.1228944852053365</v>
      </c>
    </row>
    <row r="26" spans="1:16" x14ac:dyDescent="0.25">
      <c r="A26" s="28">
        <f t="shared" si="1"/>
        <v>16</v>
      </c>
      <c r="B26" s="27">
        <v>0.8528212622063156</v>
      </c>
      <c r="C26" s="27">
        <v>0.72844581371423445</v>
      </c>
      <c r="D26" s="27">
        <v>0.62316693922011435</v>
      </c>
      <c r="E26" s="27">
        <v>0.53390817568584104</v>
      </c>
      <c r="F26" s="27">
        <v>0.45811152199140021</v>
      </c>
      <c r="G26" s="27">
        <v>0.39364628371277405</v>
      </c>
      <c r="H26" s="27">
        <v>0.33873459779659787</v>
      </c>
      <c r="I26" s="27">
        <v>0.29189046756100923</v>
      </c>
      <c r="J26" s="27">
        <v>0.2518697626725851</v>
      </c>
      <c r="K26" s="27">
        <v>0.21762913579014853</v>
      </c>
      <c r="L26" s="27">
        <v>0.18829220418947681</v>
      </c>
      <c r="M26" s="27">
        <v>0.1631216618430355</v>
      </c>
      <c r="N26" s="27">
        <v>0.14149624157090193</v>
      </c>
      <c r="O26" s="27">
        <v>0.12289165093785877</v>
      </c>
      <c r="P26" s="27">
        <v>0.10686476974377089</v>
      </c>
    </row>
    <row r="27" spans="1:16" x14ac:dyDescent="0.25">
      <c r="A27" s="28">
        <f t="shared" si="1"/>
        <v>17</v>
      </c>
      <c r="B27" s="27">
        <v>0.84437748733298568</v>
      </c>
      <c r="C27" s="27">
        <v>0.7141625624649357</v>
      </c>
      <c r="D27" s="27">
        <v>0.60501644584477121</v>
      </c>
      <c r="E27" s="27">
        <v>0.51337324585177024</v>
      </c>
      <c r="F27" s="27">
        <v>0.43629668761085727</v>
      </c>
      <c r="G27" s="27">
        <v>0.37136441859695657</v>
      </c>
      <c r="H27" s="27">
        <v>0.31657439046411018</v>
      </c>
      <c r="I27" s="27">
        <v>0.27026895144537894</v>
      </c>
      <c r="J27" s="27">
        <v>0.23107317676383954</v>
      </c>
      <c r="K27" s="27">
        <v>0.19784466890013502</v>
      </c>
      <c r="L27" s="27">
        <v>0.16963261638691607</v>
      </c>
      <c r="M27" s="27">
        <v>0.14564434093128173</v>
      </c>
      <c r="N27" s="27">
        <v>0.12521791289460349</v>
      </c>
      <c r="O27" s="27">
        <v>0.10779969380513929</v>
      </c>
      <c r="P27" s="27">
        <v>9.2925886733713825E-2</v>
      </c>
    </row>
    <row r="28" spans="1:16" x14ac:dyDescent="0.25">
      <c r="A28" s="28">
        <f t="shared" si="1"/>
        <v>18</v>
      </c>
      <c r="B28" s="27">
        <v>0.83601731419107495</v>
      </c>
      <c r="C28" s="27">
        <v>0.7001593749656233</v>
      </c>
      <c r="D28" s="27">
        <v>0.5873946076162827</v>
      </c>
      <c r="E28" s="27">
        <v>0.49362812101131748</v>
      </c>
      <c r="F28" s="27">
        <v>0.41552065486748313</v>
      </c>
      <c r="G28" s="27">
        <v>0.35034379112920433</v>
      </c>
      <c r="H28" s="27">
        <v>0.29586391632159825</v>
      </c>
      <c r="I28" s="27">
        <v>0.25024902911609154</v>
      </c>
      <c r="J28" s="27">
        <v>0.21199374015031147</v>
      </c>
      <c r="K28" s="27">
        <v>0.17985878990921364</v>
      </c>
      <c r="L28" s="27">
        <v>0.15282217692514963</v>
      </c>
      <c r="M28" s="27">
        <v>0.13003959011721583</v>
      </c>
      <c r="N28" s="27">
        <v>0.1108123122961093</v>
      </c>
      <c r="O28" s="27">
        <v>9.4561134916788858E-2</v>
      </c>
      <c r="P28" s="27">
        <v>8.0805118898881603E-2</v>
      </c>
    </row>
    <row r="29" spans="1:16" x14ac:dyDescent="0.25">
      <c r="A29" s="28">
        <f t="shared" si="1"/>
        <v>19</v>
      </c>
      <c r="B29" s="27">
        <v>0.82773991504066846</v>
      </c>
      <c r="C29" s="27">
        <v>0.68643075977021895</v>
      </c>
      <c r="D29" s="27">
        <v>0.57028602681192497</v>
      </c>
      <c r="E29" s="27">
        <v>0.47464242404934376</v>
      </c>
      <c r="F29" s="27">
        <v>0.39573395701665059</v>
      </c>
      <c r="G29" s="27">
        <v>0.3305130104992493</v>
      </c>
      <c r="H29" s="27">
        <v>0.27650833301083949</v>
      </c>
      <c r="I29" s="27">
        <v>0.23171206399638106</v>
      </c>
      <c r="J29" s="27">
        <v>0.19448966986267105</v>
      </c>
      <c r="K29" s="27">
        <v>0.16350799082655781</v>
      </c>
      <c r="L29" s="27">
        <v>0.13767763686950418</v>
      </c>
      <c r="M29" s="27">
        <v>0.1161067768903713</v>
      </c>
      <c r="N29" s="27">
        <v>9.8063993182397627E-2</v>
      </c>
      <c r="O29" s="27">
        <v>8.2948363962095484E-2</v>
      </c>
      <c r="P29" s="27">
        <v>7.0265320781636179E-2</v>
      </c>
    </row>
    <row r="30" spans="1:16" x14ac:dyDescent="0.25">
      <c r="A30" s="28">
        <f t="shared" si="1"/>
        <v>20</v>
      </c>
      <c r="B30" s="27">
        <v>0.81954447033729538</v>
      </c>
      <c r="C30" s="27">
        <v>0.67297133310805779</v>
      </c>
      <c r="D30" s="27">
        <v>0.55367575418633497</v>
      </c>
      <c r="E30" s="27">
        <v>0.45638694620129205</v>
      </c>
      <c r="F30" s="27">
        <v>0.37688948287300061</v>
      </c>
      <c r="G30" s="27">
        <v>0.31180472688608429</v>
      </c>
      <c r="H30" s="27">
        <v>0.2584190028138687</v>
      </c>
      <c r="I30" s="27">
        <v>0.21454820740405653</v>
      </c>
      <c r="J30" s="27">
        <v>0.17843088978226704</v>
      </c>
      <c r="K30" s="27">
        <v>0.14864362802414349</v>
      </c>
      <c r="L30" s="27">
        <v>0.12403390708964343</v>
      </c>
      <c r="M30" s="27">
        <v>0.10366676508068869</v>
      </c>
      <c r="N30" s="27">
        <v>8.678229485167932E-2</v>
      </c>
      <c r="O30" s="27">
        <v>7.2761722773767967E-2</v>
      </c>
      <c r="P30" s="27">
        <v>6.1100278940553199E-2</v>
      </c>
    </row>
    <row r="31" spans="1:16" x14ac:dyDescent="0.25">
      <c r="A31" s="28">
        <f t="shared" si="1"/>
        <v>21</v>
      </c>
      <c r="B31" s="27">
        <v>0.81143016865078765</v>
      </c>
      <c r="C31" s="27">
        <v>0.65977581677260566</v>
      </c>
      <c r="D31" s="27">
        <v>0.5375492759090631</v>
      </c>
      <c r="E31" s="27">
        <v>0.43883360211662686</v>
      </c>
      <c r="F31" s="27">
        <v>0.35894236464095297</v>
      </c>
      <c r="G31" s="27">
        <v>0.29415540272272095</v>
      </c>
      <c r="H31" s="27">
        <v>0.24151308674193336</v>
      </c>
      <c r="I31" s="27">
        <v>0.19865574759634863</v>
      </c>
      <c r="J31" s="27">
        <v>0.16369806402042844</v>
      </c>
      <c r="K31" s="27">
        <v>0.13513057093103953</v>
      </c>
      <c r="L31" s="27">
        <v>0.11174225863931841</v>
      </c>
      <c r="M31" s="27">
        <v>9.2559611679186332E-2</v>
      </c>
      <c r="N31" s="27">
        <v>7.6798491019185247E-2</v>
      </c>
      <c r="O31" s="27">
        <v>6.3826072608568402E-2</v>
      </c>
      <c r="P31" s="27">
        <v>5.3130677339611479E-2</v>
      </c>
    </row>
    <row r="32" spans="1:16" x14ac:dyDescent="0.25">
      <c r="A32" s="28">
        <f t="shared" si="1"/>
        <v>22</v>
      </c>
      <c r="B32" s="27">
        <v>0.80339620658493804</v>
      </c>
      <c r="C32" s="27">
        <v>0.64683903605157411</v>
      </c>
      <c r="D32" s="27">
        <v>0.52189250088258554</v>
      </c>
      <c r="E32" s="27">
        <v>0.42195538665060278</v>
      </c>
      <c r="F32" s="27">
        <v>0.3418498710866219</v>
      </c>
      <c r="G32" s="27">
        <v>0.27750509690822728</v>
      </c>
      <c r="H32" s="27">
        <v>0.22571316517937698</v>
      </c>
      <c r="I32" s="27">
        <v>0.18394050703365611</v>
      </c>
      <c r="J32" s="27">
        <v>0.15018171011048481</v>
      </c>
      <c r="K32" s="27">
        <v>0.12284597357367227</v>
      </c>
      <c r="L32" s="27">
        <v>0.10066870147686345</v>
      </c>
      <c r="M32" s="27">
        <v>8.2642510427844956E-2</v>
      </c>
      <c r="N32" s="27">
        <v>6.796326638865953E-2</v>
      </c>
      <c r="O32" s="27">
        <v>5.5987782989972291E-2</v>
      </c>
      <c r="P32" s="27">
        <v>4.6200588990966504E-2</v>
      </c>
    </row>
    <row r="33" spans="1:16" x14ac:dyDescent="0.25">
      <c r="A33" s="28">
        <f t="shared" si="1"/>
        <v>23</v>
      </c>
      <c r="B33" s="27">
        <v>0.79544178869795856</v>
      </c>
      <c r="C33" s="27">
        <v>0.63415591769762181</v>
      </c>
      <c r="D33" s="27">
        <v>0.50669174842969467</v>
      </c>
      <c r="E33" s="27">
        <v>0.40572633331788732</v>
      </c>
      <c r="F33" s="27">
        <v>0.32557130579678267</v>
      </c>
      <c r="G33" s="27">
        <v>0.26179726123417668</v>
      </c>
      <c r="H33" s="27">
        <v>0.21094688334521211</v>
      </c>
      <c r="I33" s="27">
        <v>0.17031528429042234</v>
      </c>
      <c r="J33" s="27">
        <v>0.13778138542246313</v>
      </c>
      <c r="K33" s="27">
        <v>0.11167815779424752</v>
      </c>
      <c r="L33" s="27">
        <v>9.069252385303013E-2</v>
      </c>
      <c r="M33" s="27">
        <v>7.3787955739147273E-2</v>
      </c>
      <c r="N33" s="27">
        <v>6.0144483529787192E-2</v>
      </c>
      <c r="O33" s="27">
        <v>4.9112090342080958E-2</v>
      </c>
      <c r="P33" s="27">
        <v>4.0174425209536097E-2</v>
      </c>
    </row>
    <row r="34" spans="1:16" x14ac:dyDescent="0.25">
      <c r="A34" s="28">
        <f t="shared" si="1"/>
        <v>24</v>
      </c>
      <c r="B34" s="27">
        <v>0.78756612742372123</v>
      </c>
      <c r="C34" s="27">
        <v>0.62172148793884485</v>
      </c>
      <c r="D34" s="27">
        <v>0.49193373633950943</v>
      </c>
      <c r="E34" s="27">
        <v>0.39012147434412242</v>
      </c>
      <c r="F34" s="27">
        <v>0.31006791028265024</v>
      </c>
      <c r="G34" s="27">
        <v>0.24697854833412897</v>
      </c>
      <c r="H34" s="27">
        <v>0.19714661994879637</v>
      </c>
      <c r="I34" s="27">
        <v>0.1576993373059466</v>
      </c>
      <c r="J34" s="27">
        <v>0.12640494075455333</v>
      </c>
      <c r="K34" s="27">
        <v>0.10152559799477048</v>
      </c>
      <c r="L34" s="27">
        <v>8.1704976444171309E-2</v>
      </c>
      <c r="M34" s="27">
        <v>6.5882103338524373E-2</v>
      </c>
      <c r="N34" s="27">
        <v>5.3225206663528493E-2</v>
      </c>
      <c r="O34" s="27">
        <v>4.3080781001825393E-2</v>
      </c>
      <c r="P34" s="27">
        <v>3.493428279090096E-2</v>
      </c>
    </row>
    <row r="35" spans="1:16" x14ac:dyDescent="0.25">
      <c r="A35" s="28">
        <f t="shared" si="1"/>
        <v>25</v>
      </c>
      <c r="B35" s="27">
        <v>0.77976844299378323</v>
      </c>
      <c r="C35" s="27">
        <v>0.60953087052827937</v>
      </c>
      <c r="D35" s="27">
        <v>0.47760556926165965</v>
      </c>
      <c r="E35" s="27">
        <v>0.37511680225396377</v>
      </c>
      <c r="F35" s="27">
        <v>0.29530277169776209</v>
      </c>
      <c r="G35" s="27">
        <v>0.23299863050389524</v>
      </c>
      <c r="H35" s="27">
        <v>0.18424917752223957</v>
      </c>
      <c r="I35" s="27">
        <v>0.1460179049129135</v>
      </c>
      <c r="J35" s="27">
        <v>0.11596783555463605</v>
      </c>
      <c r="K35" s="27">
        <v>9.2295998177064048E-2</v>
      </c>
      <c r="L35" s="27">
        <v>7.3608086886640833E-2</v>
      </c>
      <c r="M35" s="27">
        <v>5.8823306552253908E-2</v>
      </c>
      <c r="N35" s="27">
        <v>4.7101952799582736E-2</v>
      </c>
      <c r="O35" s="27">
        <v>3.7790158773531049E-2</v>
      </c>
      <c r="P35" s="27">
        <v>3.03776372094791E-2</v>
      </c>
    </row>
    <row r="36" spans="1:16" x14ac:dyDescent="0.25">
      <c r="A36" s="28">
        <f t="shared" si="1"/>
        <v>26</v>
      </c>
      <c r="B36" s="27">
        <v>0.77204796336018144</v>
      </c>
      <c r="C36" s="27">
        <v>0.59757928483164635</v>
      </c>
      <c r="D36" s="27">
        <v>0.46369472743850448</v>
      </c>
      <c r="E36" s="27">
        <v>0.36068923293650368</v>
      </c>
      <c r="F36" s="27">
        <v>0.28124073495024959</v>
      </c>
      <c r="G36" s="27">
        <v>0.21981002877725966</v>
      </c>
      <c r="H36" s="27">
        <v>0.17219549301143888</v>
      </c>
      <c r="I36" s="27">
        <v>0.13520176380825324</v>
      </c>
      <c r="J36" s="27">
        <v>0.10639250968315234</v>
      </c>
      <c r="K36" s="27">
        <v>8.3905452888240042E-2</v>
      </c>
      <c r="L36" s="27">
        <v>6.6313591789766521E-2</v>
      </c>
      <c r="M36" s="27">
        <v>5.2520809421655268E-2</v>
      </c>
      <c r="N36" s="27">
        <v>4.1683144070427211E-2</v>
      </c>
      <c r="O36" s="27">
        <v>3.3149262082044779E-2</v>
      </c>
      <c r="P36" s="27">
        <v>2.6415336703894867E-2</v>
      </c>
    </row>
    <row r="37" spans="1:16" x14ac:dyDescent="0.25">
      <c r="A37" s="28">
        <f t="shared" si="1"/>
        <v>27</v>
      </c>
      <c r="B37" s="27">
        <v>0.76440392411899183</v>
      </c>
      <c r="C37" s="27">
        <v>0.58586204395259456</v>
      </c>
      <c r="D37" s="27">
        <v>0.45018905576553836</v>
      </c>
      <c r="E37" s="27">
        <v>0.3468165701312535</v>
      </c>
      <c r="F37" s="27">
        <v>0.2678483190002377</v>
      </c>
      <c r="G37" s="27">
        <v>0.20736795167666003</v>
      </c>
      <c r="H37" s="27">
        <v>0.16093036730041013</v>
      </c>
      <c r="I37" s="27">
        <v>0.12518681834097523</v>
      </c>
      <c r="J37" s="27">
        <v>9.7607807048763609E-2</v>
      </c>
      <c r="K37" s="27">
        <v>7.6277684443854576E-2</v>
      </c>
      <c r="L37" s="27">
        <v>5.9741974585375252E-2</v>
      </c>
      <c r="M37" s="27">
        <v>4.6893579840763644E-2</v>
      </c>
      <c r="N37" s="27">
        <v>3.6887738115422314E-2</v>
      </c>
      <c r="O37" s="27">
        <v>2.9078300071969109E-2</v>
      </c>
      <c r="P37" s="27">
        <v>2.2969858003386846E-2</v>
      </c>
    </row>
    <row r="38" spans="1:16" x14ac:dyDescent="0.25">
      <c r="A38" s="28">
        <f t="shared" si="1"/>
        <v>28</v>
      </c>
      <c r="B38" s="27">
        <v>0.75683556843464528</v>
      </c>
      <c r="C38" s="27">
        <v>0.57437455289470041</v>
      </c>
      <c r="D38" s="27">
        <v>0.4370767531704256</v>
      </c>
      <c r="E38" s="27">
        <v>0.3334774712800514</v>
      </c>
      <c r="F38" s="27">
        <v>0.25509363714308358</v>
      </c>
      <c r="G38" s="27">
        <v>0.1956301430911887</v>
      </c>
      <c r="H38" s="27">
        <v>0.15040221243028987</v>
      </c>
      <c r="I38" s="27">
        <v>0.11591372068608817</v>
      </c>
      <c r="J38" s="27">
        <v>8.954844683372809E-2</v>
      </c>
      <c r="K38" s="27">
        <v>6.9343349494413245E-2</v>
      </c>
      <c r="L38" s="27">
        <v>5.3821598725563295E-2</v>
      </c>
      <c r="M38" s="27">
        <v>4.1869267714967545E-2</v>
      </c>
      <c r="N38" s="27">
        <v>3.2644016031347187E-2</v>
      </c>
      <c r="O38" s="27">
        <v>2.5507280764885183E-2</v>
      </c>
      <c r="P38" s="27">
        <v>1.9973789568162478E-2</v>
      </c>
    </row>
    <row r="39" spans="1:16" x14ac:dyDescent="0.25">
      <c r="A39" s="28">
        <f t="shared" si="1"/>
        <v>29</v>
      </c>
      <c r="B39" s="27">
        <v>0.74934214696499535</v>
      </c>
      <c r="C39" s="27">
        <v>0.56311230675951029</v>
      </c>
      <c r="D39" s="27">
        <v>0.42434636230138412</v>
      </c>
      <c r="E39" s="27">
        <v>0.32065141469235708</v>
      </c>
      <c r="F39" s="27">
        <v>0.24294632108865097</v>
      </c>
      <c r="G39" s="27">
        <v>0.18455673876527234</v>
      </c>
      <c r="H39" s="27">
        <v>0.1405628153554111</v>
      </c>
      <c r="I39" s="27">
        <v>0.10732751915378534</v>
      </c>
      <c r="J39" s="27">
        <v>8.2154538379567044E-2</v>
      </c>
      <c r="K39" s="27">
        <v>6.3039408631284766E-2</v>
      </c>
      <c r="L39" s="27">
        <v>4.8487926779786764E-2</v>
      </c>
      <c r="M39" s="27">
        <v>3.7383274745506741E-2</v>
      </c>
      <c r="N39" s="27">
        <v>2.8888509762254145E-2</v>
      </c>
      <c r="O39" s="27">
        <v>2.2374807688495774E-2</v>
      </c>
      <c r="P39" s="27">
        <v>1.7368512667967372E-2</v>
      </c>
    </row>
    <row r="40" spans="1:16" x14ac:dyDescent="0.25">
      <c r="A40" s="28">
        <f t="shared" si="1"/>
        <v>30</v>
      </c>
      <c r="B40" s="27">
        <v>0.74192291778712394</v>
      </c>
      <c r="C40" s="27">
        <v>0.55207088897991197</v>
      </c>
      <c r="D40" s="27">
        <v>0.41198675951590691</v>
      </c>
      <c r="E40" s="27">
        <v>0.30831866797342034</v>
      </c>
      <c r="F40" s="27">
        <v>0.23137744865585813</v>
      </c>
      <c r="G40" s="27">
        <v>0.17411013091063426</v>
      </c>
      <c r="H40" s="27">
        <v>0.13136711715458982</v>
      </c>
      <c r="I40" s="27">
        <v>9.9377332549801231E-2</v>
      </c>
      <c r="J40" s="27">
        <v>7.5371136128043151E-2</v>
      </c>
      <c r="K40" s="27">
        <v>5.7308553301167964E-2</v>
      </c>
      <c r="L40" s="27">
        <v>4.3682816918726816E-2</v>
      </c>
      <c r="M40" s="27">
        <v>3.337792387991674E-2</v>
      </c>
      <c r="N40" s="27">
        <v>2.556505288695058E-2</v>
      </c>
      <c r="O40" s="27">
        <v>1.9627024288154195E-2</v>
      </c>
      <c r="P40" s="27">
        <v>1.5103054493884669E-2</v>
      </c>
    </row>
    <row r="41" spans="1:16" x14ac:dyDescent="0.25">
      <c r="A41" s="28">
        <f t="shared" si="1"/>
        <v>31</v>
      </c>
      <c r="B41" s="27">
        <v>0.73457714632388538</v>
      </c>
      <c r="C41" s="27">
        <v>0.54124596958814919</v>
      </c>
      <c r="D41" s="27">
        <v>0.39998714516107459</v>
      </c>
      <c r="E41" s="27">
        <v>0.29646025766675027</v>
      </c>
      <c r="F41" s="27">
        <v>0.220359474910341</v>
      </c>
      <c r="G41" s="27">
        <v>0.16425484048173042</v>
      </c>
      <c r="H41" s="27">
        <v>0.1227730066865325</v>
      </c>
      <c r="I41" s="27">
        <v>9.2016048657223348E-2</v>
      </c>
      <c r="J41" s="27">
        <v>6.914783131013133E-2</v>
      </c>
      <c r="K41" s="27">
        <v>5.2098684819243603E-2</v>
      </c>
      <c r="L41" s="27">
        <v>3.9353889115970112E-2</v>
      </c>
      <c r="M41" s="27">
        <v>2.9801717749925662E-2</v>
      </c>
      <c r="N41" s="27">
        <v>2.2623940607920865E-2</v>
      </c>
      <c r="O41" s="27">
        <v>1.7216687972065083E-2</v>
      </c>
      <c r="P41" s="27">
        <v>1.3133090864247542E-2</v>
      </c>
    </row>
    <row r="42" spans="1:16" x14ac:dyDescent="0.25">
      <c r="A42" s="28">
        <f t="shared" si="1"/>
        <v>32</v>
      </c>
      <c r="B42" s="27">
        <v>0.7273041052711734</v>
      </c>
      <c r="C42" s="27">
        <v>0.53063330351779314</v>
      </c>
      <c r="D42" s="27">
        <v>0.38833703413696569</v>
      </c>
      <c r="E42" s="27">
        <v>0.28505794006418295</v>
      </c>
      <c r="F42" s="27">
        <v>0.20986616658127716</v>
      </c>
      <c r="G42" s="27">
        <v>0.15495739668087777</v>
      </c>
      <c r="H42" s="27">
        <v>0.11474112774442291</v>
      </c>
      <c r="I42" s="27">
        <v>8.5200045052984577E-2</v>
      </c>
      <c r="J42" s="27">
        <v>6.3438377348744343E-2</v>
      </c>
      <c r="K42" s="27">
        <v>4.7362440744766907E-2</v>
      </c>
      <c r="L42" s="27">
        <v>3.5453954158531635E-2</v>
      </c>
      <c r="M42" s="27">
        <v>2.6608676562433629E-2</v>
      </c>
      <c r="N42" s="27">
        <v>2.0021186378691033E-2</v>
      </c>
      <c r="O42" s="27">
        <v>1.5102357870232525E-2</v>
      </c>
      <c r="P42" s="27">
        <v>1.1420079012389169E-2</v>
      </c>
    </row>
    <row r="43" spans="1:16" x14ac:dyDescent="0.25">
      <c r="A43" s="28">
        <f t="shared" si="1"/>
        <v>33</v>
      </c>
      <c r="B43" s="27">
        <v>0.72010307452591427</v>
      </c>
      <c r="C43" s="27">
        <v>0.52022872893901284</v>
      </c>
      <c r="D43" s="27">
        <v>0.37702624673491814</v>
      </c>
      <c r="E43" s="27">
        <v>0.27409417313863743</v>
      </c>
      <c r="F43" s="27">
        <v>0.19987253960121634</v>
      </c>
      <c r="G43" s="27">
        <v>0.14618622328384695</v>
      </c>
      <c r="H43" s="27">
        <v>0.10723469882656347</v>
      </c>
      <c r="I43" s="27">
        <v>7.8888930604615354E-2</v>
      </c>
      <c r="J43" s="27">
        <v>5.8200346191508566E-2</v>
      </c>
      <c r="K43" s="27">
        <v>4.3056764313424457E-2</v>
      </c>
      <c r="L43" s="27">
        <v>3.1940499241920398E-2</v>
      </c>
      <c r="M43" s="27">
        <v>2.3757746930744315E-2</v>
      </c>
      <c r="N43" s="27">
        <v>1.771786405193897E-2</v>
      </c>
      <c r="O43" s="27">
        <v>1.3247682342309232E-2</v>
      </c>
      <c r="P43" s="27">
        <v>9.9305034890340618E-3</v>
      </c>
    </row>
    <row r="44" spans="1:16" x14ac:dyDescent="0.25">
      <c r="A44" s="28">
        <f t="shared" si="1"/>
        <v>34</v>
      </c>
      <c r="B44" s="27">
        <v>0.71297334111476662</v>
      </c>
      <c r="C44" s="27">
        <v>0.51002816562648323</v>
      </c>
      <c r="D44" s="27">
        <v>0.36604489974263904</v>
      </c>
      <c r="E44" s="27">
        <v>0.26355208955638215</v>
      </c>
      <c r="F44" s="27">
        <v>0.19035479962020604</v>
      </c>
      <c r="G44" s="27">
        <v>0.1379115313998556</v>
      </c>
      <c r="H44" s="27">
        <v>0.10021934469772288</v>
      </c>
      <c r="I44" s="27">
        <v>7.3045306115384581E-2</v>
      </c>
      <c r="J44" s="27">
        <v>5.3394813019732625E-2</v>
      </c>
      <c r="K44" s="27">
        <v>3.9142513012204054E-2</v>
      </c>
      <c r="L44" s="27">
        <v>2.8775224542270626E-2</v>
      </c>
      <c r="M44" s="27">
        <v>2.1212274045307424E-2</v>
      </c>
      <c r="N44" s="27">
        <v>1.5679525709680505E-2</v>
      </c>
      <c r="O44" s="27">
        <v>1.1620773984481783E-2</v>
      </c>
      <c r="P44" s="27">
        <v>8.6352204252470102E-3</v>
      </c>
    </row>
  </sheetData>
  <sheetProtection password="9C4F" sheet="1" objects="1" scenarios="1" selectLockedCells="1" selectUnlockedCells="1"/>
  <conditionalFormatting sqref="A10:P44">
    <cfRule type="expression" dxfId="7" priority="4">
      <formula>OR(COLUMN()-1&gt;$B$6,ROW()-10&gt;$B$5)</formula>
    </cfRule>
  </conditionalFormatting>
  <conditionalFormatting sqref="A10:P10">
    <cfRule type="expression" dxfId="6" priority="3">
      <formula>COLUMN()&lt;=($B$6+1)</formula>
    </cfRule>
  </conditionalFormatting>
  <conditionalFormatting sqref="A11:P44">
    <cfRule type="expression" dxfId="5" priority="2">
      <formula>AND(ROW()-10=$B$5,COLUMN()&lt;=$B$6+1)</formula>
    </cfRule>
  </conditionalFormatting>
  <conditionalFormatting sqref="A10:A44">
    <cfRule type="expression" dxfId="4" priority="1">
      <formula>AND(COLUMN()=1,ROW()-10&lt;=$B$5)</formula>
    </cfRule>
  </conditionalFormatting>
  <dataValidations count="6">
    <dataValidation type="whole" allowBlank="1" showErrorMessage="1" error="The period stepping must be between 1 and 25." prompt="Enter a number between 1 and 25." sqref="B4">
      <formula1>1</formula1>
      <formula2>25</formula2>
    </dataValidation>
    <dataValidation type="whole" allowBlank="1" showErrorMessage="1" error="The starting period must be between 1 and 100." prompt="Enter a number between 1 and 100." sqref="B3">
      <formula1>1</formula1>
      <formula2>100</formula2>
    </dataValidation>
    <dataValidation type="decimal" allowBlank="1" showErrorMessage="1" error="The interest rate stepping must be between 0 and 0.25 (0% to 25%)." prompt="Enter a number between 0 and 0.25 (0% to 25%)." sqref="B2">
      <formula1>0</formula1>
      <formula2>0.25</formula2>
    </dataValidation>
    <dataValidation type="decimal" allowBlank="1" showErrorMessage="1" error="The starting interest rate must be between 0 and 0.99 (0% to 99%)." prompt="Enter a number between 0 and 0.00 (0% to 99%)" sqref="B1">
      <formula1>0</formula1>
      <formula2>0.99</formula2>
    </dataValidation>
    <dataValidation type="whole" allowBlank="1" showErrorMessage="1" error="The number of columns must be between 1 and 30." prompt="Enter a number between 1 and 30" sqref="B6">
      <formula1>1</formula1>
      <formula2>30</formula2>
    </dataValidation>
    <dataValidation type="whole" allowBlank="1" showErrorMessage="1" error="The number of rows must be between 1 and 60" prompt="Enter a number between 1 and 60" sqref="B5">
      <formula1>1</formula1>
      <formula2>60</formula2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H17" sqref="H17"/>
    </sheetView>
  </sheetViews>
  <sheetFormatPr defaultColWidth="8.85546875" defaultRowHeight="15" x14ac:dyDescent="0.25"/>
  <sheetData>
    <row r="1" spans="1:16" ht="2.25" customHeight="1" x14ac:dyDescent="0.25">
      <c r="A1" s="29" t="s">
        <v>31</v>
      </c>
      <c r="B1" s="30">
        <v>0.01</v>
      </c>
      <c r="C1" s="29"/>
      <c r="D1" s="31"/>
      <c r="E1" s="32" t="s">
        <v>32</v>
      </c>
      <c r="F1" s="33">
        <v>0.01</v>
      </c>
      <c r="G1" s="29"/>
      <c r="J1" s="29"/>
      <c r="K1" s="29"/>
      <c r="L1" s="29"/>
      <c r="M1" s="29"/>
      <c r="N1" s="29"/>
      <c r="O1" s="29"/>
      <c r="P1" s="29"/>
    </row>
    <row r="2" spans="1:16" hidden="1" x14ac:dyDescent="0.25">
      <c r="A2" s="29" t="s">
        <v>33</v>
      </c>
      <c r="B2" s="30">
        <v>0.01</v>
      </c>
      <c r="C2" s="29"/>
      <c r="D2" s="29"/>
      <c r="E2" s="32" t="s">
        <v>29</v>
      </c>
      <c r="F2" s="32">
        <v>0</v>
      </c>
      <c r="G2" s="29"/>
      <c r="J2" s="29"/>
      <c r="K2" s="29"/>
      <c r="L2" s="29"/>
      <c r="M2" s="29"/>
      <c r="N2" s="29"/>
      <c r="O2" s="29"/>
      <c r="P2" s="29"/>
    </row>
    <row r="3" spans="1:16" hidden="1" x14ac:dyDescent="0.25">
      <c r="A3" s="29" t="s">
        <v>34</v>
      </c>
      <c r="B3" s="34">
        <v>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idden="1" x14ac:dyDescent="0.25">
      <c r="A4" s="29" t="s">
        <v>35</v>
      </c>
      <c r="B4" s="34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idden="1" x14ac:dyDescent="0.25">
      <c r="A5" s="29" t="s">
        <v>36</v>
      </c>
      <c r="B5" s="34">
        <v>60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idden="1" x14ac:dyDescent="0.25">
      <c r="A6" s="29" t="s">
        <v>37</v>
      </c>
      <c r="B6" s="34">
        <v>15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idden="1" x14ac:dyDescent="0.25">
      <c r="A7" s="29" t="s">
        <v>39</v>
      </c>
      <c r="B7" s="37" t="s">
        <v>40</v>
      </c>
      <c r="C7" s="35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x14ac:dyDescent="0.25">
      <c r="A8" s="29"/>
      <c r="B8" s="37"/>
      <c r="C8" s="35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x14ac:dyDescent="0.25">
      <c r="A9" s="36" t="str">
        <f>IF(B7="Regular","Present Value of an Annuity of $1 per Period for N Periods (PVIFA)","Present Value of an Annuity Due of $1 per Period for N Periods (PVIFAd)")</f>
        <v>Present Value of an Annuity of $1 per Period for N Periods (PVIFA)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16" x14ac:dyDescent="0.25">
      <c r="A10" s="24">
        <f>IF(B7="Due",PV(F1,F2,-1,0,1),PV(F1,F2,-1,0,0))</f>
        <v>0</v>
      </c>
      <c r="B10" s="25">
        <f>B1</f>
        <v>0.01</v>
      </c>
      <c r="C10" s="25">
        <f t="shared" ref="C10:P10" si="0">B10+$B$2</f>
        <v>0.02</v>
      </c>
      <c r="D10" s="25">
        <f t="shared" si="0"/>
        <v>0.03</v>
      </c>
      <c r="E10" s="25">
        <f t="shared" si="0"/>
        <v>0.04</v>
      </c>
      <c r="F10" s="25">
        <f t="shared" si="0"/>
        <v>0.05</v>
      </c>
      <c r="G10" s="25">
        <f t="shared" si="0"/>
        <v>6.0000000000000005E-2</v>
      </c>
      <c r="H10" s="25">
        <f t="shared" si="0"/>
        <v>7.0000000000000007E-2</v>
      </c>
      <c r="I10" s="25">
        <f t="shared" si="0"/>
        <v>0.08</v>
      </c>
      <c r="J10" s="25">
        <f t="shared" si="0"/>
        <v>0.09</v>
      </c>
      <c r="K10" s="25">
        <f t="shared" si="0"/>
        <v>9.9999999999999992E-2</v>
      </c>
      <c r="L10" s="25">
        <f t="shared" si="0"/>
        <v>0.10999999999999999</v>
      </c>
      <c r="M10" s="25">
        <f t="shared" si="0"/>
        <v>0.11999999999999998</v>
      </c>
      <c r="N10" s="25">
        <f t="shared" si="0"/>
        <v>0.12999999999999998</v>
      </c>
      <c r="O10" s="25">
        <f t="shared" si="0"/>
        <v>0.13999999999999999</v>
      </c>
      <c r="P10" s="25">
        <f t="shared" si="0"/>
        <v>0.15</v>
      </c>
    </row>
    <row r="11" spans="1:16" x14ac:dyDescent="0.25">
      <c r="A11" s="26">
        <f>B3</f>
        <v>1</v>
      </c>
      <c r="B11" s="27">
        <v>0.99009900990099098</v>
      </c>
      <c r="C11" s="27">
        <v>0.98039215686274594</v>
      </c>
      <c r="D11" s="27">
        <v>0.97087378640776778</v>
      </c>
      <c r="E11" s="27">
        <v>0.96153846153846234</v>
      </c>
      <c r="F11" s="27">
        <v>0.95238095238095322</v>
      </c>
      <c r="G11" s="27">
        <v>0.94339622641509513</v>
      </c>
      <c r="H11" s="27">
        <v>0.93457943925233722</v>
      </c>
      <c r="I11" s="27">
        <v>0.92592592592592671</v>
      </c>
      <c r="J11" s="27">
        <v>0.91743119266055118</v>
      </c>
      <c r="K11" s="27">
        <v>0.90909090909090984</v>
      </c>
      <c r="L11" s="27">
        <v>0.90090090090090014</v>
      </c>
      <c r="M11" s="27">
        <v>0.89285714285714224</v>
      </c>
      <c r="N11" s="27">
        <v>0.88495575221238887</v>
      </c>
      <c r="O11" s="27">
        <v>0.87719298245613997</v>
      </c>
      <c r="P11" s="27">
        <v>0.86956521739130388</v>
      </c>
    </row>
    <row r="12" spans="1:16" x14ac:dyDescent="0.25">
      <c r="A12" s="28">
        <f t="shared" ref="A12:A30" si="1">A11+$B$4</f>
        <v>2</v>
      </c>
      <c r="B12" s="27">
        <v>1.9703950593079116</v>
      </c>
      <c r="C12" s="27">
        <v>1.9415609381007302</v>
      </c>
      <c r="D12" s="27">
        <v>1.91346969554152</v>
      </c>
      <c r="E12" s="27">
        <v>1.8860946745562153</v>
      </c>
      <c r="F12" s="27">
        <v>1.8594104308390029</v>
      </c>
      <c r="G12" s="27">
        <v>1.8333926664293361</v>
      </c>
      <c r="H12" s="27">
        <v>1.8080181675255482</v>
      </c>
      <c r="I12" s="27">
        <v>1.7832647462277103</v>
      </c>
      <c r="J12" s="27">
        <v>1.7591111859271116</v>
      </c>
      <c r="K12" s="27">
        <v>1.735537190082646</v>
      </c>
      <c r="L12" s="27">
        <v>1.7125233341449546</v>
      </c>
      <c r="M12" s="27">
        <v>1.6900510204081622</v>
      </c>
      <c r="N12" s="27">
        <v>1.6681024355861842</v>
      </c>
      <c r="O12" s="27">
        <v>1.6466605109264385</v>
      </c>
      <c r="P12" s="27">
        <v>1.6257088846880898</v>
      </c>
    </row>
    <row r="13" spans="1:16" x14ac:dyDescent="0.25">
      <c r="A13" s="28">
        <f t="shared" si="1"/>
        <v>3</v>
      </c>
      <c r="B13" s="27">
        <v>2.9409852072355469</v>
      </c>
      <c r="C13" s="27">
        <v>2.8838832726477719</v>
      </c>
      <c r="D13" s="27">
        <v>2.8286113548946812</v>
      </c>
      <c r="E13" s="27">
        <v>2.7750910332271297</v>
      </c>
      <c r="F13" s="27">
        <v>2.7232480293704802</v>
      </c>
      <c r="G13" s="27">
        <v>2.6730119494616393</v>
      </c>
      <c r="H13" s="27">
        <v>2.6243160444164007</v>
      </c>
      <c r="I13" s="27">
        <v>2.5770969872478804</v>
      </c>
      <c r="J13" s="27">
        <v>2.5312946659881761</v>
      </c>
      <c r="K13" s="27">
        <v>2.486851990984225</v>
      </c>
      <c r="L13" s="27">
        <v>2.4437147154459042</v>
      </c>
      <c r="M13" s="27">
        <v>2.4018312682215726</v>
      </c>
      <c r="N13" s="27">
        <v>2.361152597863879</v>
      </c>
      <c r="O13" s="27">
        <v>2.3216320271284547</v>
      </c>
      <c r="P13" s="27">
        <v>2.2832251171200775</v>
      </c>
    </row>
    <row r="14" spans="1:16" x14ac:dyDescent="0.25">
      <c r="A14" s="28">
        <f t="shared" si="1"/>
        <v>4</v>
      </c>
      <c r="B14" s="27">
        <v>3.9019655517183738</v>
      </c>
      <c r="C14" s="27">
        <v>3.8077286986742878</v>
      </c>
      <c r="D14" s="27">
        <v>3.7170984028103682</v>
      </c>
      <c r="E14" s="27">
        <v>3.6298952242568574</v>
      </c>
      <c r="F14" s="27">
        <v>3.5459505041623607</v>
      </c>
      <c r="G14" s="27">
        <v>3.4651056126996598</v>
      </c>
      <c r="H14" s="27">
        <v>3.387211256463925</v>
      </c>
      <c r="I14" s="27">
        <v>3.3121268400443342</v>
      </c>
      <c r="J14" s="27">
        <v>3.2397198770533731</v>
      </c>
      <c r="K14" s="27">
        <v>3.1698654463492955</v>
      </c>
      <c r="L14" s="27">
        <v>3.1024456895909043</v>
      </c>
      <c r="M14" s="27">
        <v>3.0373493466264034</v>
      </c>
      <c r="N14" s="27">
        <v>2.9744713255432558</v>
      </c>
      <c r="O14" s="27">
        <v>2.9137123044986444</v>
      </c>
      <c r="P14" s="27">
        <v>2.8549783627131111</v>
      </c>
    </row>
    <row r="15" spans="1:16" x14ac:dyDescent="0.25">
      <c r="A15" s="28">
        <f t="shared" si="1"/>
        <v>5</v>
      </c>
      <c r="B15" s="27">
        <v>4.853431239325114</v>
      </c>
      <c r="C15" s="27">
        <v>4.7134595085042061</v>
      </c>
      <c r="D15" s="27">
        <v>4.5797071871945301</v>
      </c>
      <c r="E15" s="27">
        <v>4.4518223310162108</v>
      </c>
      <c r="F15" s="27">
        <v>4.3294766706308208</v>
      </c>
      <c r="G15" s="27">
        <v>4.2123637855657181</v>
      </c>
      <c r="H15" s="27">
        <v>4.100197435947595</v>
      </c>
      <c r="I15" s="27">
        <v>3.9927100370780875</v>
      </c>
      <c r="J15" s="27">
        <v>3.8896512633517193</v>
      </c>
      <c r="K15" s="27">
        <v>3.7907867694084509</v>
      </c>
      <c r="L15" s="27">
        <v>3.6958970176494623</v>
      </c>
      <c r="M15" s="27">
        <v>3.6047762023450027</v>
      </c>
      <c r="N15" s="27">
        <v>3.5172312615427037</v>
      </c>
      <c r="O15" s="27">
        <v>3.4330809688584596</v>
      </c>
      <c r="P15" s="27">
        <v>3.352155098011401</v>
      </c>
    </row>
    <row r="16" spans="1:16" x14ac:dyDescent="0.25">
      <c r="A16" s="28">
        <f t="shared" si="1"/>
        <v>6</v>
      </c>
      <c r="B16" s="27">
        <v>5.7954764745793392</v>
      </c>
      <c r="C16" s="27">
        <v>5.6014308906903993</v>
      </c>
      <c r="D16" s="27">
        <v>5.4171914438781865</v>
      </c>
      <c r="E16" s="27">
        <v>5.2421368567463569</v>
      </c>
      <c r="F16" s="27">
        <v>5.0756920672674468</v>
      </c>
      <c r="G16" s="27">
        <v>4.9173243260053949</v>
      </c>
      <c r="H16" s="27">
        <v>4.7665396597641063</v>
      </c>
      <c r="I16" s="27">
        <v>4.6228796639611929</v>
      </c>
      <c r="J16" s="27">
        <v>4.4859185902309351</v>
      </c>
      <c r="K16" s="27">
        <v>4.3552606994622289</v>
      </c>
      <c r="L16" s="27">
        <v>4.2305378537382543</v>
      </c>
      <c r="M16" s="27">
        <v>4.1114073235223243</v>
      </c>
      <c r="N16" s="27">
        <v>3.9975497889758431</v>
      </c>
      <c r="O16" s="27">
        <v>3.8886675165425086</v>
      </c>
      <c r="P16" s="27">
        <v>3.784482693922957</v>
      </c>
    </row>
    <row r="17" spans="1:16" x14ac:dyDescent="0.25">
      <c r="A17" s="28">
        <f t="shared" si="1"/>
        <v>7</v>
      </c>
      <c r="B17" s="27">
        <v>6.7281945292864478</v>
      </c>
      <c r="C17" s="27">
        <v>6.4719910693043037</v>
      </c>
      <c r="D17" s="27">
        <v>6.2302829552215417</v>
      </c>
      <c r="E17" s="27">
        <v>6.0020546699484187</v>
      </c>
      <c r="F17" s="27">
        <v>5.7863733973975711</v>
      </c>
      <c r="G17" s="27">
        <v>5.5823814396277331</v>
      </c>
      <c r="H17" s="27">
        <v>5.3892894016486981</v>
      </c>
      <c r="I17" s="27">
        <v>5.2063700592233273</v>
      </c>
      <c r="J17" s="27">
        <v>5.0329528350742532</v>
      </c>
      <c r="K17" s="27">
        <v>4.8684188176929357</v>
      </c>
      <c r="L17" s="27">
        <v>4.7121962646290578</v>
      </c>
      <c r="M17" s="27">
        <v>4.5637565388592174</v>
      </c>
      <c r="N17" s="27">
        <v>4.4226104327219851</v>
      </c>
      <c r="O17" s="27">
        <v>4.2883048390723753</v>
      </c>
      <c r="P17" s="27">
        <v>4.1604197338460489</v>
      </c>
    </row>
    <row r="18" spans="1:16" x14ac:dyDescent="0.25">
      <c r="A18" s="28">
        <f t="shared" si="1"/>
        <v>8</v>
      </c>
      <c r="B18" s="27">
        <v>7.6516777517687853</v>
      </c>
      <c r="C18" s="27">
        <v>7.3254814404944195</v>
      </c>
      <c r="D18" s="27">
        <v>7.0196921895354745</v>
      </c>
      <c r="E18" s="27">
        <v>6.7327448749504049</v>
      </c>
      <c r="F18" s="27">
        <v>6.4632127594262556</v>
      </c>
      <c r="G18" s="27">
        <v>6.2097938109695576</v>
      </c>
      <c r="H18" s="27">
        <v>5.9712985062137358</v>
      </c>
      <c r="I18" s="27">
        <v>5.7466389437253032</v>
      </c>
      <c r="J18" s="27">
        <v>5.5348191147470214</v>
      </c>
      <c r="K18" s="27">
        <v>5.3349261979026688</v>
      </c>
      <c r="L18" s="27">
        <v>5.1461227609270788</v>
      </c>
      <c r="M18" s="27">
        <v>4.9676397668385865</v>
      </c>
      <c r="N18" s="27">
        <v>4.7987702944442345</v>
      </c>
      <c r="O18" s="27">
        <v>4.638863893923137</v>
      </c>
      <c r="P18" s="27">
        <v>4.4873215076922159</v>
      </c>
    </row>
    <row r="19" spans="1:16" x14ac:dyDescent="0.25">
      <c r="A19" s="28">
        <f t="shared" si="1"/>
        <v>9</v>
      </c>
      <c r="B19" s="27">
        <v>8.5660175760087061</v>
      </c>
      <c r="C19" s="27">
        <v>8.1622367063670787</v>
      </c>
      <c r="D19" s="27">
        <v>7.7861089218791024</v>
      </c>
      <c r="E19" s="27">
        <v>7.4353316105292375</v>
      </c>
      <c r="F19" s="27">
        <v>7.107821675644054</v>
      </c>
      <c r="G19" s="27">
        <v>6.8016922744995822</v>
      </c>
      <c r="H19" s="27">
        <v>6.5152322487978855</v>
      </c>
      <c r="I19" s="27">
        <v>6.2468879108567625</v>
      </c>
      <c r="J19" s="27">
        <v>5.9952468942633228</v>
      </c>
      <c r="K19" s="27">
        <v>5.7590238162751541</v>
      </c>
      <c r="L19" s="27">
        <v>5.5370475323667367</v>
      </c>
      <c r="M19" s="27">
        <v>5.3282497918201663</v>
      </c>
      <c r="N19" s="27">
        <v>5.1316551278267566</v>
      </c>
      <c r="O19" s="27">
        <v>4.9463718367746816</v>
      </c>
      <c r="P19" s="27">
        <v>4.771583919732362</v>
      </c>
    </row>
    <row r="20" spans="1:16" x14ac:dyDescent="0.25">
      <c r="A20" s="28">
        <f t="shared" si="1"/>
        <v>10</v>
      </c>
      <c r="B20" s="27">
        <v>9.4713045307016905</v>
      </c>
      <c r="C20" s="27">
        <v>8.9825850062422354</v>
      </c>
      <c r="D20" s="27">
        <v>8.5302028367758282</v>
      </c>
      <c r="E20" s="27">
        <v>8.1108957793550349</v>
      </c>
      <c r="F20" s="27">
        <v>7.7217349291848132</v>
      </c>
      <c r="G20" s="27">
        <v>7.360087051414701</v>
      </c>
      <c r="H20" s="27">
        <v>7.0235815409326028</v>
      </c>
      <c r="I20" s="27">
        <v>6.7100813989414467</v>
      </c>
      <c r="J20" s="27">
        <v>6.4176577011590128</v>
      </c>
      <c r="K20" s="27">
        <v>6.1445671057046853</v>
      </c>
      <c r="L20" s="27">
        <v>5.8892320111412042</v>
      </c>
      <c r="M20" s="27">
        <v>5.6502230284108634</v>
      </c>
      <c r="N20" s="27">
        <v>5.426243475952881</v>
      </c>
      <c r="O20" s="27">
        <v>5.2161156462935798</v>
      </c>
      <c r="P20" s="27">
        <v>5.0187686258542286</v>
      </c>
    </row>
    <row r="21" spans="1:16" x14ac:dyDescent="0.25">
      <c r="A21" s="28">
        <f t="shared" si="1"/>
        <v>11</v>
      </c>
      <c r="B21" s="27">
        <v>10.367628248219475</v>
      </c>
      <c r="C21" s="27">
        <v>9.7868480453355176</v>
      </c>
      <c r="D21" s="27">
        <v>9.2526241133745906</v>
      </c>
      <c r="E21" s="27">
        <v>8.7604767109183026</v>
      </c>
      <c r="F21" s="27">
        <v>8.3064142182712519</v>
      </c>
      <c r="G21" s="27">
        <v>7.8868745768063233</v>
      </c>
      <c r="H21" s="27">
        <v>7.4986743373201898</v>
      </c>
      <c r="I21" s="27">
        <v>7.1389642582791168</v>
      </c>
      <c r="J21" s="27">
        <v>6.8051905515220295</v>
      </c>
      <c r="K21" s="27">
        <v>6.495061005186078</v>
      </c>
      <c r="L21" s="27">
        <v>6.2065153253524361</v>
      </c>
      <c r="M21" s="27">
        <v>5.9376991325096995</v>
      </c>
      <c r="N21" s="27">
        <v>5.6869411291618412</v>
      </c>
      <c r="O21" s="27">
        <v>5.4527330230645443</v>
      </c>
      <c r="P21" s="27">
        <v>5.2337118485688938</v>
      </c>
    </row>
    <row r="22" spans="1:16" x14ac:dyDescent="0.25">
      <c r="A22" s="28">
        <f t="shared" si="1"/>
        <v>12</v>
      </c>
      <c r="B22" s="27">
        <v>11.255077473484633</v>
      </c>
      <c r="C22" s="27">
        <v>10.57534122091718</v>
      </c>
      <c r="D22" s="27">
        <v>9.954003993567559</v>
      </c>
      <c r="E22" s="27">
        <v>9.3850737604983721</v>
      </c>
      <c r="F22" s="27">
        <v>8.8632516364488101</v>
      </c>
      <c r="G22" s="27">
        <v>8.3838439403833238</v>
      </c>
      <c r="H22" s="27">
        <v>7.9426862965609235</v>
      </c>
      <c r="I22" s="27">
        <v>7.5360780169251091</v>
      </c>
      <c r="J22" s="27">
        <v>7.1607252766257155</v>
      </c>
      <c r="K22" s="27">
        <v>6.8136918228964349</v>
      </c>
      <c r="L22" s="27">
        <v>6.4923561489661576</v>
      </c>
      <c r="M22" s="27">
        <v>6.1943742254550882</v>
      </c>
      <c r="N22" s="27">
        <v>5.9176470169573818</v>
      </c>
      <c r="O22" s="27">
        <v>5.6602921254952143</v>
      </c>
      <c r="P22" s="27">
        <v>5.4206189987555593</v>
      </c>
    </row>
    <row r="23" spans="1:16" x14ac:dyDescent="0.25">
      <c r="A23" s="28">
        <f t="shared" si="1"/>
        <v>13</v>
      </c>
      <c r="B23" s="27">
        <v>12.133740072757066</v>
      </c>
      <c r="C23" s="27">
        <v>11.348373745997234</v>
      </c>
      <c r="D23" s="27">
        <v>10.634955333560738</v>
      </c>
      <c r="E23" s="27">
        <v>9.9856478466330483</v>
      </c>
      <c r="F23" s="27">
        <v>9.3935729870941067</v>
      </c>
      <c r="G23" s="27">
        <v>8.8526829626257779</v>
      </c>
      <c r="H23" s="27">
        <v>8.3576507444494617</v>
      </c>
      <c r="I23" s="27">
        <v>7.9037759415973232</v>
      </c>
      <c r="J23" s="27">
        <v>7.4869039235098311</v>
      </c>
      <c r="K23" s="27">
        <v>7.1033562026331225</v>
      </c>
      <c r="L23" s="27">
        <v>6.7498704044740165</v>
      </c>
      <c r="M23" s="27">
        <v>6.4235484155848992</v>
      </c>
      <c r="N23" s="27">
        <v>6.1218115194313123</v>
      </c>
      <c r="O23" s="27">
        <v>5.8423615135922926</v>
      </c>
      <c r="P23" s="27">
        <v>5.5831469554396174</v>
      </c>
    </row>
    <row r="24" spans="1:16" x14ac:dyDescent="0.25">
      <c r="A24" s="28">
        <f t="shared" si="1"/>
        <v>14</v>
      </c>
      <c r="B24" s="27">
        <v>13.00370304233374</v>
      </c>
      <c r="C24" s="27">
        <v>12.106248770585527</v>
      </c>
      <c r="D24" s="27">
        <v>11.296073139379358</v>
      </c>
      <c r="E24" s="27">
        <v>10.563122929454854</v>
      </c>
      <c r="F24" s="27">
        <v>9.8986409400896225</v>
      </c>
      <c r="G24" s="27">
        <v>9.2949839270054522</v>
      </c>
      <c r="H24" s="27">
        <v>8.7454679854667869</v>
      </c>
      <c r="I24" s="27">
        <v>8.2442369829604853</v>
      </c>
      <c r="J24" s="27">
        <v>7.7861503885411292</v>
      </c>
      <c r="K24" s="27">
        <v>7.3666874569392036</v>
      </c>
      <c r="L24" s="27">
        <v>6.9818652292558703</v>
      </c>
      <c r="M24" s="27">
        <v>6.6281682282008036</v>
      </c>
      <c r="N24" s="27">
        <v>6.3024880702931965</v>
      </c>
      <c r="O24" s="27">
        <v>6.002071503151134</v>
      </c>
      <c r="P24" s="27">
        <v>5.7244756134257537</v>
      </c>
    </row>
    <row r="25" spans="1:16" x14ac:dyDescent="0.25">
      <c r="A25" s="28">
        <f t="shared" si="1"/>
        <v>15</v>
      </c>
      <c r="B25" s="27">
        <v>13.865052517162095</v>
      </c>
      <c r="C25" s="27">
        <v>12.849263500574036</v>
      </c>
      <c r="D25" s="27">
        <v>11.937935086776077</v>
      </c>
      <c r="E25" s="27">
        <v>11.118387432168129</v>
      </c>
      <c r="F25" s="27">
        <v>10.379658038180596</v>
      </c>
      <c r="G25" s="27">
        <v>9.7122489877409937</v>
      </c>
      <c r="H25" s="27">
        <v>9.1079140051091478</v>
      </c>
      <c r="I25" s="27">
        <v>8.5594786879263758</v>
      </c>
      <c r="J25" s="27">
        <v>8.0606884298542472</v>
      </c>
      <c r="K25" s="27">
        <v>7.606079506308367</v>
      </c>
      <c r="L25" s="27">
        <v>7.1908695759061905</v>
      </c>
      <c r="M25" s="27">
        <v>6.8108644894650032</v>
      </c>
      <c r="N25" s="27">
        <v>6.462378823268315</v>
      </c>
      <c r="O25" s="27">
        <v>6.1421679852202935</v>
      </c>
      <c r="P25" s="27">
        <v>5.8473700986310906</v>
      </c>
    </row>
    <row r="26" spans="1:16" x14ac:dyDescent="0.25">
      <c r="A26" s="28">
        <f t="shared" si="1"/>
        <v>16</v>
      </c>
      <c r="B26" s="27">
        <v>14.717873779368437</v>
      </c>
      <c r="C26" s="27">
        <v>13.577709314288276</v>
      </c>
      <c r="D26" s="27">
        <v>12.561102025996188</v>
      </c>
      <c r="E26" s="27">
        <v>11.652295607853974</v>
      </c>
      <c r="F26" s="27">
        <v>10.837769560171996</v>
      </c>
      <c r="G26" s="27">
        <v>10.105895271453766</v>
      </c>
      <c r="H26" s="27">
        <v>9.4466486029057446</v>
      </c>
      <c r="I26" s="27">
        <v>8.8513691554873848</v>
      </c>
      <c r="J26" s="27">
        <v>8.3125581925268328</v>
      </c>
      <c r="K26" s="27">
        <v>7.8237086420985156</v>
      </c>
      <c r="L26" s="27">
        <v>7.3791617800956661</v>
      </c>
      <c r="M26" s="27">
        <v>6.973986151308039</v>
      </c>
      <c r="N26" s="27">
        <v>6.603875064839217</v>
      </c>
      <c r="O26" s="27">
        <v>6.2650596361581519</v>
      </c>
      <c r="P26" s="27">
        <v>5.9542348683748605</v>
      </c>
    </row>
    <row r="27" spans="1:16" x14ac:dyDescent="0.25">
      <c r="A27" s="28">
        <f t="shared" si="1"/>
        <v>17</v>
      </c>
      <c r="B27" s="27">
        <v>15.562251266701427</v>
      </c>
      <c r="C27" s="27">
        <v>14.291871876753214</v>
      </c>
      <c r="D27" s="27">
        <v>13.16611847184096</v>
      </c>
      <c r="E27" s="27">
        <v>12.165668853705743</v>
      </c>
      <c r="F27" s="27">
        <v>11.274066247782853</v>
      </c>
      <c r="G27" s="27">
        <v>10.477259690050724</v>
      </c>
      <c r="H27" s="27">
        <v>9.7632229933698547</v>
      </c>
      <c r="I27" s="27">
        <v>9.1216381069327639</v>
      </c>
      <c r="J27" s="27">
        <v>8.5436313692906722</v>
      </c>
      <c r="K27" s="27">
        <v>8.0215533109986499</v>
      </c>
      <c r="L27" s="27">
        <v>7.5487943964825819</v>
      </c>
      <c r="M27" s="27">
        <v>7.1196304922393203</v>
      </c>
      <c r="N27" s="27">
        <v>6.7290929777338206</v>
      </c>
      <c r="O27" s="27">
        <v>6.3728593299632914</v>
      </c>
      <c r="P27" s="27">
        <v>6.0471607551085755</v>
      </c>
    </row>
    <row r="28" spans="1:16" x14ac:dyDescent="0.25">
      <c r="A28" s="28">
        <f t="shared" si="1"/>
        <v>18</v>
      </c>
      <c r="B28" s="27">
        <v>16.398268580892505</v>
      </c>
      <c r="C28" s="27">
        <v>14.992031251718833</v>
      </c>
      <c r="D28" s="27">
        <v>13.753513079457242</v>
      </c>
      <c r="E28" s="27">
        <v>12.659296974717064</v>
      </c>
      <c r="F28" s="27">
        <v>11.689586902650337</v>
      </c>
      <c r="G28" s="27">
        <v>10.827603481179928</v>
      </c>
      <c r="H28" s="27">
        <v>10.059086909691453</v>
      </c>
      <c r="I28" s="27">
        <v>9.3718871360488549</v>
      </c>
      <c r="J28" s="27">
        <v>8.7556251094409845</v>
      </c>
      <c r="K28" s="27">
        <v>8.2014121009078647</v>
      </c>
      <c r="L28" s="27">
        <v>7.7016165734077315</v>
      </c>
      <c r="M28" s="27">
        <v>7.249670082356535</v>
      </c>
      <c r="N28" s="27">
        <v>6.8399052900299298</v>
      </c>
      <c r="O28" s="27">
        <v>6.4674204648800799</v>
      </c>
      <c r="P28" s="27">
        <v>6.1279658740074563</v>
      </c>
    </row>
    <row r="29" spans="1:16" x14ac:dyDescent="0.25">
      <c r="A29" s="28">
        <f t="shared" si="1"/>
        <v>19</v>
      </c>
      <c r="B29" s="27">
        <v>17.226008495933154</v>
      </c>
      <c r="C29" s="27">
        <v>15.678462011489053</v>
      </c>
      <c r="D29" s="27">
        <v>14.323799106269167</v>
      </c>
      <c r="E29" s="27">
        <v>13.133939398766406</v>
      </c>
      <c r="F29" s="27">
        <v>12.085320859666988</v>
      </c>
      <c r="G29" s="27">
        <v>11.158116491679177</v>
      </c>
      <c r="H29" s="27">
        <v>10.335595242702292</v>
      </c>
      <c r="I29" s="27">
        <v>9.6035992000452381</v>
      </c>
      <c r="J29" s="27">
        <v>8.9501147793036555</v>
      </c>
      <c r="K29" s="27">
        <v>8.3649200917344224</v>
      </c>
      <c r="L29" s="27">
        <v>7.8392942102772354</v>
      </c>
      <c r="M29" s="27">
        <v>7.3657768592469068</v>
      </c>
      <c r="N29" s="27">
        <v>6.9379692832123272</v>
      </c>
      <c r="O29" s="27">
        <v>6.550368828842176</v>
      </c>
      <c r="P29" s="27">
        <v>6.1982311947890922</v>
      </c>
    </row>
    <row r="30" spans="1:16" x14ac:dyDescent="0.25">
      <c r="A30" s="28">
        <f t="shared" si="1"/>
        <v>20</v>
      </c>
      <c r="B30" s="27">
        <v>18.045552966270456</v>
      </c>
      <c r="C30" s="27">
        <v>16.351433344597112</v>
      </c>
      <c r="D30" s="27">
        <v>14.877474860455502</v>
      </c>
      <c r="E30" s="27">
        <v>13.590326344967698</v>
      </c>
      <c r="F30" s="27">
        <v>12.462210342539986</v>
      </c>
      <c r="G30" s="27">
        <v>11.469921218565261</v>
      </c>
      <c r="H30" s="27">
        <v>10.594014245516162</v>
      </c>
      <c r="I30" s="27">
        <v>9.8181474074492936</v>
      </c>
      <c r="J30" s="27">
        <v>9.1285456690859217</v>
      </c>
      <c r="K30" s="27">
        <v>8.5135637197585652</v>
      </c>
      <c r="L30" s="27">
        <v>7.9633281173668786</v>
      </c>
      <c r="M30" s="27">
        <v>7.469443624327595</v>
      </c>
      <c r="N30" s="27">
        <v>7.0247515780640066</v>
      </c>
      <c r="O30" s="27">
        <v>6.6231305516159438</v>
      </c>
      <c r="P30" s="27">
        <v>6.2593314737296453</v>
      </c>
    </row>
  </sheetData>
  <sheetProtection password="9C4F" sheet="1" objects="1" scenarios="1" selectLockedCells="1" selectUnlockedCells="1"/>
  <conditionalFormatting sqref="A10:P30">
    <cfRule type="expression" dxfId="3" priority="4">
      <formula>OR(COLUMN()-1&gt;$B$6,ROW()-10&gt;$B$5)</formula>
    </cfRule>
  </conditionalFormatting>
  <conditionalFormatting sqref="A10:P10">
    <cfRule type="expression" dxfId="2" priority="3">
      <formula>COLUMN()&lt;=($B$6+1)</formula>
    </cfRule>
  </conditionalFormatting>
  <conditionalFormatting sqref="A11:P30">
    <cfRule type="expression" dxfId="1" priority="2">
      <formula>AND(ROW()-10=$B$5,COLUMN()&lt;=$B$6+1)</formula>
    </cfRule>
  </conditionalFormatting>
  <conditionalFormatting sqref="A10:A30">
    <cfRule type="expression" dxfId="0" priority="1">
      <formula>AND(COLUMN()=1,ROW()-10&lt;=$B$5)</formula>
    </cfRule>
  </conditionalFormatting>
  <dataValidations count="7">
    <dataValidation type="whole" allowBlank="1" showErrorMessage="1" error="The number of rows must be between 1 and 60" prompt="Enter a number between 1 and 60" sqref="B5">
      <formula1>1</formula1>
      <formula2>60</formula2>
    </dataValidation>
    <dataValidation type="whole" allowBlank="1" showErrorMessage="1" error="The number of columns must be between 1 and 30." prompt="Enter a number between 1 and 30" sqref="B6">
      <formula1>1</formula1>
      <formula2>30</formula2>
    </dataValidation>
    <dataValidation type="decimal" allowBlank="1" showErrorMessage="1" error="The starting interest rate must be between 0 and 0.99 (0% to 99%)." prompt="Enter a number between 0 and 0.00 (0% to 99%)" sqref="B1">
      <formula1>0</formula1>
      <formula2>0.99</formula2>
    </dataValidation>
    <dataValidation type="decimal" allowBlank="1" showErrorMessage="1" error="The interest rate stepping must be between 0 and 0.25 (0% to 25%)." prompt="Enter a number between 0 and 0.25 (0% to 25%)." sqref="B2">
      <formula1>0</formula1>
      <formula2>0.25</formula2>
    </dataValidation>
    <dataValidation type="whole" allowBlank="1" showErrorMessage="1" error="The starting period must be between 1 and 100." prompt="Enter a number between 1 and 100." sqref="B3">
      <formula1>1</formula1>
      <formula2>100</formula2>
    </dataValidation>
    <dataValidation type="whole" allowBlank="1" showErrorMessage="1" error="The period stepping must be between 1 and 25." prompt="Enter a number between 1 and 25." sqref="B4">
      <formula1>1</formula1>
      <formula2>25</formula2>
    </dataValidation>
    <dataValidation type="list" allowBlank="1" showInputMessage="1" showErrorMessage="1" error="You can only choose from the list. The entry must be either Regular or Due." sqref="B7:B8">
      <formula1>"Regular, Due"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 6 Variance Analysis</vt:lpstr>
      <vt:lpstr>PV of $1</vt:lpstr>
      <vt:lpstr>PV of Annuity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Guarino</dc:creator>
  <cp:lastModifiedBy>Professor</cp:lastModifiedBy>
  <dcterms:created xsi:type="dcterms:W3CDTF">2011-05-18T15:44:41Z</dcterms:created>
  <dcterms:modified xsi:type="dcterms:W3CDTF">2012-08-11T22:16:53Z</dcterms:modified>
</cp:coreProperties>
</file>