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7230" activeTab="2"/>
  </bookViews>
  <sheets>
    <sheet name="BALANCE SHEET" sheetId="1" r:id="rId1"/>
    <sheet name="INCOME STATEMENT" sheetId="2" r:id="rId2"/>
    <sheet name="RATIOS" sheetId="3" r:id="rId3"/>
  </sheets>
  <definedNames>
    <definedName name="_xlnm.Print_Area" localSheetId="0">'BALANCE SHEET'!$B$2:$F$17</definedName>
    <definedName name="_xlnm.Print_Area" localSheetId="1">'INCOME STATEMENT'!$B$2:$F$10</definedName>
  </definedNames>
  <calcPr fullCalcOnLoad="1"/>
</workbook>
</file>

<file path=xl/sharedStrings.xml><?xml version="1.0" encoding="utf-8"?>
<sst xmlns="http://schemas.openxmlformats.org/spreadsheetml/2006/main" count="126" uniqueCount="53">
  <si>
    <t>Birdy Co.</t>
  </si>
  <si>
    <t>Bogey Co.</t>
  </si>
  <si>
    <t>Assets</t>
  </si>
  <si>
    <t>Cash</t>
  </si>
  <si>
    <t>Merchandise inventory</t>
  </si>
  <si>
    <t>Plant assets, net</t>
  </si>
  <si>
    <t>Total assets</t>
  </si>
  <si>
    <t>Accounts recievable, net</t>
  </si>
  <si>
    <t>Liabilities and Equity</t>
  </si>
  <si>
    <t>Current liabilities</t>
  </si>
  <si>
    <t>Long-term notes payable</t>
  </si>
  <si>
    <t>Common stock, $2 par value</t>
  </si>
  <si>
    <t>Retained earnings</t>
  </si>
  <si>
    <t>Total liabilities and equity</t>
  </si>
  <si>
    <t>BALANCE SHEET</t>
  </si>
  <si>
    <t>Common Size</t>
  </si>
  <si>
    <t>Amount</t>
  </si>
  <si>
    <t>INCOME STATEMENT</t>
  </si>
  <si>
    <t>Sales</t>
  </si>
  <si>
    <t>Cost of goods sold</t>
  </si>
  <si>
    <t>Selling &amp; Administrative expense</t>
  </si>
  <si>
    <t>Income tax expense</t>
  </si>
  <si>
    <t>Net income</t>
  </si>
  <si>
    <t>Basic earnings per share</t>
  </si>
  <si>
    <t>Numerator</t>
  </si>
  <si>
    <t>Denominator</t>
  </si>
  <si>
    <t>Formula</t>
  </si>
  <si>
    <t>Current assets/Current liabilities</t>
  </si>
  <si>
    <t>Current ratio</t>
  </si>
  <si>
    <t>Quick ratio</t>
  </si>
  <si>
    <t>(Current assets -  Inventory)/Current liabilities</t>
  </si>
  <si>
    <t>Inventory turnover</t>
  </si>
  <si>
    <t>Cost of goods sold/(Average inventory)</t>
  </si>
  <si>
    <t>(Average inventory/Cost of sales) * 365</t>
  </si>
  <si>
    <t>Day sales in inventory</t>
  </si>
  <si>
    <t>Day sales uncollected</t>
  </si>
  <si>
    <t>Profit margin</t>
  </si>
  <si>
    <t>Net income/Sales</t>
  </si>
  <si>
    <t>Return on total assets</t>
  </si>
  <si>
    <t>Net income/Total assets</t>
  </si>
  <si>
    <t>Net income/Total equity</t>
  </si>
  <si>
    <t>Return on common equity</t>
  </si>
  <si>
    <t>Price/Earnings per share</t>
  </si>
  <si>
    <t>Price-earnings ratio</t>
  </si>
  <si>
    <t xml:space="preserve">Dividend/Price </t>
  </si>
  <si>
    <t>Activity</t>
  </si>
  <si>
    <t>Liquidity</t>
  </si>
  <si>
    <t>Profitability</t>
  </si>
  <si>
    <t>Sales/(Average receivables)</t>
  </si>
  <si>
    <t>Accounts receivable turnover</t>
  </si>
  <si>
    <t>365/(Sales/Average accounts receivable)</t>
  </si>
  <si>
    <t>Birdy</t>
  </si>
  <si>
    <t>From the above computations, you will observe that on the basis of the profitability measures (Price-earnings, Profit margin, and Return on total assets) Birdy surpasses Bogey Co.  Similarly the activity ratios show that Birdy outperforms Bogey Co. Ultimately choosing which company to invest in may involve using other metrics inclusive of the above ratios. However in the abscence of such information, it may be adequate to utilize the ratios to make a decision. The ratios show that even though Birdy is less levered than Bogey, it still outperforms on profitability and activity measures.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</si>
</sst>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9"/>
      <name val="Calibri"/>
      <family val="2"/>
    </font>
    <font>
      <b/>
      <sz val="11"/>
      <color indexed="8"/>
      <name val="Calibri"/>
      <family val="2"/>
    </font>
    <font>
      <b/>
      <sz val="14"/>
      <color indexed="9"/>
      <name val="Calibri"/>
      <family val="2"/>
    </font>
    <font>
      <b/>
      <sz val="14"/>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b/>
      <sz val="14"/>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1">
    <xf numFmtId="0" fontId="0" fillId="0" borderId="0" xfId="0" applyFont="1" applyAlignment="1">
      <alignment/>
    </xf>
    <xf numFmtId="0" fontId="0" fillId="33" borderId="0" xfId="0" applyFill="1" applyAlignment="1">
      <alignment/>
    </xf>
    <xf numFmtId="0" fontId="24" fillId="34" borderId="0" xfId="0" applyFont="1" applyFill="1" applyAlignment="1">
      <alignment/>
    </xf>
    <xf numFmtId="6" fontId="0" fillId="33" borderId="10" xfId="0" applyNumberFormat="1" applyFill="1" applyBorder="1" applyAlignment="1">
      <alignment/>
    </xf>
    <xf numFmtId="0" fontId="0" fillId="33" borderId="11" xfId="0" applyFill="1" applyBorder="1" applyAlignment="1">
      <alignment/>
    </xf>
    <xf numFmtId="6" fontId="0" fillId="33" borderId="12" xfId="0" applyNumberFormat="1" applyFill="1" applyBorder="1" applyAlignment="1">
      <alignment/>
    </xf>
    <xf numFmtId="0" fontId="35" fillId="33" borderId="13" xfId="0" applyFont="1" applyFill="1" applyBorder="1" applyAlignment="1">
      <alignment/>
    </xf>
    <xf numFmtId="9" fontId="35" fillId="33" borderId="14" xfId="57" applyFont="1" applyFill="1" applyBorder="1" applyAlignment="1">
      <alignment/>
    </xf>
    <xf numFmtId="9" fontId="35" fillId="33" borderId="15" xfId="57" applyFont="1" applyFill="1" applyBorder="1" applyAlignment="1">
      <alignment/>
    </xf>
    <xf numFmtId="0" fontId="37" fillId="34" borderId="11" xfId="0" applyFont="1" applyFill="1" applyBorder="1" applyAlignment="1">
      <alignment horizontal="center"/>
    </xf>
    <xf numFmtId="0" fontId="37" fillId="34" borderId="11" xfId="0" applyFont="1" applyFill="1" applyBorder="1" applyAlignment="1">
      <alignment/>
    </xf>
    <xf numFmtId="0" fontId="37" fillId="34" borderId="10" xfId="0" applyFont="1" applyFill="1" applyBorder="1" applyAlignment="1">
      <alignment/>
    </xf>
    <xf numFmtId="0" fontId="37" fillId="34" borderId="12" xfId="0" applyFont="1" applyFill="1" applyBorder="1" applyAlignment="1">
      <alignment/>
    </xf>
    <xf numFmtId="0" fontId="38" fillId="33" borderId="11" xfId="0" applyFont="1" applyFill="1" applyBorder="1" applyAlignment="1">
      <alignment/>
    </xf>
    <xf numFmtId="6" fontId="39" fillId="33" borderId="10" xfId="0" applyNumberFormat="1" applyFont="1" applyFill="1" applyBorder="1" applyAlignment="1">
      <alignment/>
    </xf>
    <xf numFmtId="6" fontId="39" fillId="33" borderId="12" xfId="0" applyNumberFormat="1" applyFont="1" applyFill="1" applyBorder="1" applyAlignment="1">
      <alignment/>
    </xf>
    <xf numFmtId="0" fontId="39" fillId="33" borderId="11" xfId="0" applyFont="1" applyFill="1" applyBorder="1" applyAlignment="1">
      <alignment/>
    </xf>
    <xf numFmtId="6" fontId="38" fillId="33" borderId="10" xfId="0" applyNumberFormat="1" applyFont="1" applyFill="1" applyBorder="1" applyAlignment="1">
      <alignment/>
    </xf>
    <xf numFmtId="0" fontId="38" fillId="33" borderId="13" xfId="0" applyFont="1" applyFill="1" applyBorder="1" applyAlignment="1">
      <alignment/>
    </xf>
    <xf numFmtId="6" fontId="38" fillId="33" borderId="14" xfId="0" applyNumberFormat="1" applyFont="1" applyFill="1" applyBorder="1" applyAlignment="1">
      <alignment/>
    </xf>
    <xf numFmtId="9" fontId="39" fillId="33" borderId="10" xfId="57" applyFont="1" applyFill="1" applyBorder="1" applyAlignment="1">
      <alignment/>
    </xf>
    <xf numFmtId="9" fontId="38" fillId="33" borderId="10" xfId="57" applyFont="1" applyFill="1" applyBorder="1" applyAlignment="1">
      <alignment/>
    </xf>
    <xf numFmtId="9" fontId="38" fillId="33" borderId="14" xfId="57" applyFont="1" applyFill="1" applyBorder="1" applyAlignment="1">
      <alignment/>
    </xf>
    <xf numFmtId="9" fontId="39" fillId="33" borderId="12" xfId="57" applyFont="1" applyFill="1" applyBorder="1" applyAlignment="1">
      <alignment/>
    </xf>
    <xf numFmtId="9" fontId="38" fillId="33" borderId="12" xfId="57" applyFont="1" applyFill="1" applyBorder="1" applyAlignment="1">
      <alignment/>
    </xf>
    <xf numFmtId="9" fontId="38" fillId="33" borderId="15" xfId="57" applyFont="1" applyFill="1" applyBorder="1" applyAlignment="1">
      <alignment/>
    </xf>
    <xf numFmtId="8" fontId="39" fillId="33" borderId="10" xfId="0" applyNumberFormat="1" applyFont="1" applyFill="1" applyBorder="1" applyAlignment="1">
      <alignment/>
    </xf>
    <xf numFmtId="0" fontId="39" fillId="33" borderId="0" xfId="0" applyFont="1" applyFill="1" applyAlignment="1">
      <alignment/>
    </xf>
    <xf numFmtId="6" fontId="39" fillId="33" borderId="0" xfId="0" applyNumberFormat="1" applyFont="1" applyFill="1" applyAlignment="1">
      <alignment/>
    </xf>
    <xf numFmtId="0" fontId="0" fillId="33" borderId="16" xfId="0" applyFill="1" applyBorder="1" applyAlignment="1">
      <alignment/>
    </xf>
    <xf numFmtId="43" fontId="35" fillId="33" borderId="14" xfId="42" applyFont="1" applyFill="1" applyBorder="1" applyAlignment="1">
      <alignment/>
    </xf>
    <xf numFmtId="43" fontId="35" fillId="33" borderId="15" xfId="42" applyFont="1" applyFill="1" applyBorder="1" applyAlignment="1">
      <alignment/>
    </xf>
    <xf numFmtId="8" fontId="0" fillId="33" borderId="10" xfId="0" applyNumberFormat="1" applyFill="1" applyBorder="1" applyAlignment="1">
      <alignment/>
    </xf>
    <xf numFmtId="8" fontId="0" fillId="33" borderId="12" xfId="0" applyNumberFormat="1" applyFill="1" applyBorder="1" applyAlignment="1">
      <alignment/>
    </xf>
    <xf numFmtId="0" fontId="0" fillId="33" borderId="0" xfId="0" applyFill="1" applyAlignment="1">
      <alignment vertical="top" wrapText="1"/>
    </xf>
    <xf numFmtId="0" fontId="37" fillId="34" borderId="10" xfId="0" applyFont="1" applyFill="1" applyBorder="1" applyAlignment="1">
      <alignment horizontal="center"/>
    </xf>
    <xf numFmtId="0" fontId="37" fillId="34" borderId="12" xfId="0" applyFont="1" applyFill="1" applyBorder="1" applyAlignment="1">
      <alignment horizontal="center"/>
    </xf>
    <xf numFmtId="0" fontId="37" fillId="34" borderId="16" xfId="0" applyFont="1" applyFill="1" applyBorder="1" applyAlignment="1">
      <alignment horizontal="center"/>
    </xf>
    <xf numFmtId="0" fontId="37" fillId="34" borderId="17" xfId="0" applyFont="1" applyFill="1" applyBorder="1" applyAlignment="1">
      <alignment horizontal="center"/>
    </xf>
    <xf numFmtId="0" fontId="37" fillId="34" borderId="18" xfId="0" applyFont="1"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0" fillId="33" borderId="0" xfId="0" applyFill="1" applyBorder="1" applyAlignment="1">
      <alignment horizontal="left" vertical="top" wrapText="1"/>
    </xf>
    <xf numFmtId="0" fontId="0" fillId="33" borderId="23"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2"/>
  <sheetViews>
    <sheetView view="pageBreakPreview" zoomScale="90" zoomScaleSheetLayoutView="90" zoomScalePageLayoutView="0" workbookViewId="0" topLeftCell="A1">
      <selection activeCell="J11" sqref="J11"/>
    </sheetView>
  </sheetViews>
  <sheetFormatPr defaultColWidth="9.140625" defaultRowHeight="15"/>
  <cols>
    <col min="1" max="1" width="9.140625" style="27" customWidth="1"/>
    <col min="2" max="2" width="33.8515625" style="27" bestFit="1" customWidth="1"/>
    <col min="3" max="3" width="12.8515625" style="27" bestFit="1" customWidth="1"/>
    <col min="4" max="4" width="16.8515625" style="27" bestFit="1" customWidth="1"/>
    <col min="5" max="5" width="12.8515625" style="27" bestFit="1" customWidth="1"/>
    <col min="6" max="6" width="16.8515625" style="27" bestFit="1" customWidth="1"/>
    <col min="7" max="16384" width="9.140625" style="27" customWidth="1"/>
  </cols>
  <sheetData>
    <row r="1" ht="19.5" thickBot="1"/>
    <row r="2" spans="2:6" ht="18.75">
      <c r="B2" s="37" t="s">
        <v>14</v>
      </c>
      <c r="C2" s="38"/>
      <c r="D2" s="38"/>
      <c r="E2" s="38"/>
      <c r="F2" s="39"/>
    </row>
    <row r="3" spans="2:6" ht="18.75">
      <c r="B3" s="9"/>
      <c r="C3" s="35" t="s">
        <v>0</v>
      </c>
      <c r="D3" s="35"/>
      <c r="E3" s="35" t="s">
        <v>1</v>
      </c>
      <c r="F3" s="36"/>
    </row>
    <row r="4" spans="2:6" ht="18.75">
      <c r="B4" s="10"/>
      <c r="C4" s="11" t="s">
        <v>16</v>
      </c>
      <c r="D4" s="11" t="s">
        <v>15</v>
      </c>
      <c r="E4" s="11" t="s">
        <v>16</v>
      </c>
      <c r="F4" s="12" t="s">
        <v>15</v>
      </c>
    </row>
    <row r="5" spans="2:6" ht="18.75">
      <c r="B5" s="13" t="s">
        <v>2</v>
      </c>
      <c r="C5" s="14"/>
      <c r="D5" s="14"/>
      <c r="E5" s="14"/>
      <c r="F5" s="15"/>
    </row>
    <row r="6" spans="2:6" ht="18.75">
      <c r="B6" s="16" t="s">
        <v>3</v>
      </c>
      <c r="C6" s="14">
        <v>91000</v>
      </c>
      <c r="D6" s="20">
        <f>C6/C$10</f>
        <v>0.22593539737319066</v>
      </c>
      <c r="E6" s="14">
        <v>52000</v>
      </c>
      <c r="F6" s="23">
        <f>E6/E$10</f>
        <v>0.13774834437086092</v>
      </c>
    </row>
    <row r="7" spans="2:6" ht="18.75">
      <c r="B7" s="16" t="s">
        <v>7</v>
      </c>
      <c r="C7" s="14">
        <v>60200</v>
      </c>
      <c r="D7" s="20">
        <f aca="true" t="shared" si="0" ref="D7:F10">C7/C$10</f>
        <v>0.1494649551853415</v>
      </c>
      <c r="E7" s="14">
        <v>40000</v>
      </c>
      <c r="F7" s="23">
        <f t="shared" si="0"/>
        <v>0.10596026490066225</v>
      </c>
    </row>
    <row r="8" spans="2:6" ht="18.75">
      <c r="B8" s="16" t="s">
        <v>4</v>
      </c>
      <c r="C8" s="14">
        <v>50400</v>
      </c>
      <c r="D8" s="20">
        <f t="shared" si="0"/>
        <v>0.12513345085284405</v>
      </c>
      <c r="E8" s="14">
        <v>80500</v>
      </c>
      <c r="F8" s="23">
        <f t="shared" si="0"/>
        <v>0.21324503311258278</v>
      </c>
    </row>
    <row r="9" spans="2:6" ht="18.75">
      <c r="B9" s="16" t="s">
        <v>5</v>
      </c>
      <c r="C9" s="14">
        <v>201170</v>
      </c>
      <c r="D9" s="20">
        <f t="shared" si="0"/>
        <v>0.4994661965886238</v>
      </c>
      <c r="E9" s="14">
        <v>205000</v>
      </c>
      <c r="F9" s="23">
        <f t="shared" si="0"/>
        <v>0.543046357615894</v>
      </c>
    </row>
    <row r="10" spans="2:6" ht="18.75">
      <c r="B10" s="13" t="s">
        <v>6</v>
      </c>
      <c r="C10" s="17">
        <f>SUM(C6:C9)</f>
        <v>402770</v>
      </c>
      <c r="D10" s="21">
        <f t="shared" si="0"/>
        <v>1</v>
      </c>
      <c r="E10" s="17">
        <f>SUM(E6:E9)</f>
        <v>377500</v>
      </c>
      <c r="F10" s="24">
        <f t="shared" si="0"/>
        <v>1</v>
      </c>
    </row>
    <row r="11" spans="2:6" ht="18.75">
      <c r="B11" s="16"/>
      <c r="C11" s="14"/>
      <c r="D11" s="20"/>
      <c r="E11" s="14"/>
      <c r="F11" s="23"/>
    </row>
    <row r="12" spans="2:6" ht="18.75">
      <c r="B12" s="13" t="s">
        <v>8</v>
      </c>
      <c r="C12" s="14"/>
      <c r="D12" s="20"/>
      <c r="E12" s="14"/>
      <c r="F12" s="23"/>
    </row>
    <row r="13" spans="2:6" ht="18.75">
      <c r="B13" s="16" t="s">
        <v>9</v>
      </c>
      <c r="C13" s="14">
        <v>50400</v>
      </c>
      <c r="D13" s="20">
        <f>C13/C$10</f>
        <v>0.12513345085284405</v>
      </c>
      <c r="E13" s="14">
        <v>115000</v>
      </c>
      <c r="F13" s="23">
        <f>E13/E$10</f>
        <v>0.304635761589404</v>
      </c>
    </row>
    <row r="14" spans="2:6" ht="18.75">
      <c r="B14" s="16" t="s">
        <v>10</v>
      </c>
      <c r="C14" s="14">
        <v>64000</v>
      </c>
      <c r="D14" s="20">
        <f>C14/C$10</f>
        <v>0.15889962013059564</v>
      </c>
      <c r="E14" s="14">
        <v>176000</v>
      </c>
      <c r="F14" s="23">
        <f>E14/E$10</f>
        <v>0.46622516556291393</v>
      </c>
    </row>
    <row r="15" spans="2:6" ht="18.75">
      <c r="B15" s="16" t="s">
        <v>11</v>
      </c>
      <c r="C15" s="14">
        <v>100000</v>
      </c>
      <c r="D15" s="20">
        <f>C15/C$10</f>
        <v>0.24828065645405567</v>
      </c>
      <c r="E15" s="14">
        <v>50000</v>
      </c>
      <c r="F15" s="23">
        <f>E15/E$10</f>
        <v>0.13245033112582782</v>
      </c>
    </row>
    <row r="16" spans="2:6" ht="18.75">
      <c r="B16" s="16" t="s">
        <v>12</v>
      </c>
      <c r="C16" s="14">
        <v>188370</v>
      </c>
      <c r="D16" s="20">
        <f>C16/C$10</f>
        <v>0.46768627256250467</v>
      </c>
      <c r="E16" s="14">
        <v>36500</v>
      </c>
      <c r="F16" s="23">
        <f>E16/E$10</f>
        <v>0.09668874172185431</v>
      </c>
    </row>
    <row r="17" spans="2:6" ht="19.5" thickBot="1">
      <c r="B17" s="18" t="s">
        <v>13</v>
      </c>
      <c r="C17" s="19">
        <f>SUM(C13:C16)</f>
        <v>402770</v>
      </c>
      <c r="D17" s="22">
        <f>C17/C$10</f>
        <v>1</v>
      </c>
      <c r="E17" s="19">
        <f>SUM(E13:E16)</f>
        <v>377500</v>
      </c>
      <c r="F17" s="25">
        <f>E17/E$10</f>
        <v>1</v>
      </c>
    </row>
    <row r="18" spans="3:6" ht="18.75">
      <c r="C18" s="28"/>
      <c r="D18" s="28"/>
      <c r="E18" s="28"/>
      <c r="F18" s="28"/>
    </row>
    <row r="19" spans="3:6" ht="18.75">
      <c r="C19" s="28"/>
      <c r="D19" s="28"/>
      <c r="E19" s="28"/>
      <c r="F19" s="28"/>
    </row>
    <row r="20" spans="3:6" ht="18.75">
      <c r="C20" s="28"/>
      <c r="D20" s="28"/>
      <c r="E20" s="28"/>
      <c r="F20" s="28"/>
    </row>
    <row r="21" spans="3:6" ht="18.75">
      <c r="C21" s="28"/>
      <c r="D21" s="28"/>
      <c r="E21" s="28"/>
      <c r="F21" s="28"/>
    </row>
    <row r="22" spans="3:6" ht="18.75">
      <c r="C22" s="28"/>
      <c r="D22" s="28"/>
      <c r="E22" s="28"/>
      <c r="F22" s="28"/>
    </row>
  </sheetData>
  <sheetProtection/>
  <mergeCells count="3">
    <mergeCell ref="C3:D3"/>
    <mergeCell ref="E3:F3"/>
    <mergeCell ref="B2:F2"/>
  </mergeCells>
  <printOptions/>
  <pageMargins left="0.7" right="0.7" top="0.75" bottom="0.75" header="0.3" footer="0.3"/>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B2:F14"/>
  <sheetViews>
    <sheetView view="pageBreakPreview" zoomScale="110" zoomScaleSheetLayoutView="110" zoomScalePageLayoutView="0" workbookViewId="0" topLeftCell="A1">
      <selection activeCell="C5" sqref="C5"/>
    </sheetView>
  </sheetViews>
  <sheetFormatPr defaultColWidth="9.140625" defaultRowHeight="15"/>
  <cols>
    <col min="1" max="1" width="9.140625" style="27" customWidth="1"/>
    <col min="2" max="2" width="38.00390625" style="27" bestFit="1" customWidth="1"/>
    <col min="3" max="3" width="12.8515625" style="27" bestFit="1" customWidth="1"/>
    <col min="4" max="4" width="16.57421875" style="27" bestFit="1" customWidth="1"/>
    <col min="5" max="5" width="12.8515625" style="27" bestFit="1" customWidth="1"/>
    <col min="6" max="6" width="16.57421875" style="27" bestFit="1" customWidth="1"/>
    <col min="7" max="16384" width="9.140625" style="27" customWidth="1"/>
  </cols>
  <sheetData>
    <row r="1" ht="19.5" thickBot="1"/>
    <row r="2" spans="2:6" ht="18.75">
      <c r="B2" s="37" t="s">
        <v>17</v>
      </c>
      <c r="C2" s="38"/>
      <c r="D2" s="38"/>
      <c r="E2" s="38"/>
      <c r="F2" s="39"/>
    </row>
    <row r="3" spans="2:6" ht="18.75">
      <c r="B3" s="9"/>
      <c r="C3" s="35" t="s">
        <v>0</v>
      </c>
      <c r="D3" s="35"/>
      <c r="E3" s="35" t="s">
        <v>1</v>
      </c>
      <c r="F3" s="36"/>
    </row>
    <row r="4" spans="2:6" ht="18.75">
      <c r="B4" s="10"/>
      <c r="C4" s="11" t="s">
        <v>16</v>
      </c>
      <c r="D4" s="11" t="s">
        <v>15</v>
      </c>
      <c r="E4" s="11" t="s">
        <v>16</v>
      </c>
      <c r="F4" s="12" t="s">
        <v>15</v>
      </c>
    </row>
    <row r="5" spans="2:6" ht="18.75">
      <c r="B5" s="16" t="s">
        <v>18</v>
      </c>
      <c r="C5" s="14">
        <v>540030</v>
      </c>
      <c r="D5" s="20">
        <f>C5/C$5</f>
        <v>1</v>
      </c>
      <c r="E5" s="14">
        <v>468000</v>
      </c>
      <c r="F5" s="23">
        <f>E5/E$5</f>
        <v>1</v>
      </c>
    </row>
    <row r="6" spans="2:6" ht="18.75">
      <c r="B6" s="16" t="s">
        <v>19</v>
      </c>
      <c r="C6" s="14">
        <v>393190</v>
      </c>
      <c r="D6" s="20">
        <f aca="true" t="shared" si="0" ref="D6:F9">C6/C$5</f>
        <v>0.7280891802307279</v>
      </c>
      <c r="E6" s="14">
        <v>303300</v>
      </c>
      <c r="F6" s="23">
        <f t="shared" si="0"/>
        <v>0.6480769230769231</v>
      </c>
    </row>
    <row r="7" spans="2:6" ht="18.75">
      <c r="B7" s="16" t="s">
        <v>20</v>
      </c>
      <c r="C7" s="14">
        <v>6400</v>
      </c>
      <c r="D7" s="20">
        <f t="shared" si="0"/>
        <v>0.011851193452215617</v>
      </c>
      <c r="E7" s="14">
        <v>20400</v>
      </c>
      <c r="F7" s="23">
        <f t="shared" si="0"/>
        <v>0.04358974358974359</v>
      </c>
    </row>
    <row r="8" spans="2:6" ht="18.75">
      <c r="B8" s="16" t="s">
        <v>21</v>
      </c>
      <c r="C8" s="14">
        <v>54031</v>
      </c>
      <c r="D8" s="20">
        <f t="shared" si="0"/>
        <v>0.10005184897135344</v>
      </c>
      <c r="E8" s="14">
        <v>114100</v>
      </c>
      <c r="F8" s="23">
        <f t="shared" si="0"/>
        <v>0.2438034188034188</v>
      </c>
    </row>
    <row r="9" spans="2:6" ht="18.75">
      <c r="B9" s="16" t="s">
        <v>22</v>
      </c>
      <c r="C9" s="14">
        <f>C5-(C6+C7+C8)</f>
        <v>86409</v>
      </c>
      <c r="D9" s="20">
        <f t="shared" si="0"/>
        <v>0.160007777345703</v>
      </c>
      <c r="E9" s="14">
        <f>E5-(E6+E7+E8)</f>
        <v>30200</v>
      </c>
      <c r="F9" s="15">
        <f t="shared" si="0"/>
        <v>0.06452991452991454</v>
      </c>
    </row>
    <row r="10" spans="2:6" ht="18.75">
      <c r="B10" s="16" t="s">
        <v>23</v>
      </c>
      <c r="C10" s="26">
        <v>1.73</v>
      </c>
      <c r="D10" s="20"/>
      <c r="E10" s="26">
        <v>1.21</v>
      </c>
      <c r="F10" s="26"/>
    </row>
    <row r="11" spans="3:6" ht="18.75">
      <c r="C11" s="28"/>
      <c r="D11" s="28"/>
      <c r="E11" s="28"/>
      <c r="F11" s="28"/>
    </row>
    <row r="12" spans="3:6" ht="18.75">
      <c r="C12" s="28"/>
      <c r="D12" s="28"/>
      <c r="E12" s="28"/>
      <c r="F12" s="28"/>
    </row>
    <row r="13" spans="3:6" ht="18.75">
      <c r="C13" s="28"/>
      <c r="D13" s="28"/>
      <c r="E13" s="28"/>
      <c r="F13" s="28"/>
    </row>
    <row r="14" spans="3:6" ht="18.75">
      <c r="C14" s="28"/>
      <c r="D14" s="28"/>
      <c r="E14" s="28"/>
      <c r="F14" s="28"/>
    </row>
  </sheetData>
  <sheetProtection/>
  <mergeCells count="3">
    <mergeCell ref="B2:F2"/>
    <mergeCell ref="C3:D3"/>
    <mergeCell ref="E3:F3"/>
  </mergeCells>
  <printOptions/>
  <pageMargins left="0.7" right="0.7" top="0.75" bottom="0.75" header="0.3" footer="0.3"/>
  <pageSetup horizontalDpi="600" verticalDpi="600" orientation="portrait" scale="72" r:id="rId1"/>
</worksheet>
</file>

<file path=xl/worksheets/sheet3.xml><?xml version="1.0" encoding="utf-8"?>
<worksheet xmlns="http://schemas.openxmlformats.org/spreadsheetml/2006/main" xmlns:r="http://schemas.openxmlformats.org/officeDocument/2006/relationships">
  <dimension ref="A1:I84"/>
  <sheetViews>
    <sheetView tabSelected="1" zoomScale="70" zoomScaleNormal="70" zoomScalePageLayoutView="0" workbookViewId="0" topLeftCell="A1">
      <selection activeCell="C14" sqref="C14:D14"/>
    </sheetView>
  </sheetViews>
  <sheetFormatPr defaultColWidth="9.140625" defaultRowHeight="15"/>
  <cols>
    <col min="1" max="1" width="3.8515625" style="1" bestFit="1" customWidth="1"/>
    <col min="2" max="2" width="35.8515625" style="1" bestFit="1" customWidth="1"/>
    <col min="3" max="3" width="24.421875" style="1" customWidth="1"/>
    <col min="4" max="4" width="18.140625" style="1" bestFit="1" customWidth="1"/>
    <col min="5" max="5" width="11.57421875" style="1" bestFit="1" customWidth="1"/>
    <col min="6" max="16384" width="9.140625" style="1" customWidth="1"/>
  </cols>
  <sheetData>
    <row r="1" spans="1:4" ht="15.75" thickBot="1">
      <c r="A1" s="1">
        <v>1</v>
      </c>
      <c r="B1" s="2"/>
      <c r="C1" s="2" t="s">
        <v>0</v>
      </c>
      <c r="D1" s="2" t="s">
        <v>1</v>
      </c>
    </row>
    <row r="2" spans="2:4" ht="15">
      <c r="B2" s="29" t="s">
        <v>26</v>
      </c>
      <c r="C2" s="40" t="s">
        <v>27</v>
      </c>
      <c r="D2" s="41"/>
    </row>
    <row r="3" spans="2:4" ht="15">
      <c r="B3" s="4" t="s">
        <v>24</v>
      </c>
      <c r="C3" s="3">
        <f>(91000+60200+50400)</f>
        <v>201600</v>
      </c>
      <c r="D3" s="5">
        <f>(52000+40000+80500)</f>
        <v>172500</v>
      </c>
    </row>
    <row r="4" spans="2:4" ht="15">
      <c r="B4" s="4" t="s">
        <v>25</v>
      </c>
      <c r="C4" s="3">
        <v>50400</v>
      </c>
      <c r="D4" s="5">
        <v>115000</v>
      </c>
    </row>
    <row r="5" spans="2:6" ht="15.75" thickBot="1">
      <c r="B5" s="6" t="s">
        <v>28</v>
      </c>
      <c r="C5" s="30">
        <f>C3/C4</f>
        <v>4</v>
      </c>
      <c r="D5" s="31">
        <f>D3/D4</f>
        <v>1.5</v>
      </c>
      <c r="E5" s="1" t="s">
        <v>46</v>
      </c>
      <c r="F5" s="1" t="s">
        <v>51</v>
      </c>
    </row>
    <row r="7" spans="1:4" ht="15.75" thickBot="1">
      <c r="A7" s="1">
        <v>2</v>
      </c>
      <c r="B7" s="2"/>
      <c r="C7" s="2" t="s">
        <v>0</v>
      </c>
      <c r="D7" s="2" t="s">
        <v>1</v>
      </c>
    </row>
    <row r="8" spans="2:4" ht="15">
      <c r="B8" s="29" t="s">
        <v>26</v>
      </c>
      <c r="C8" s="40" t="s">
        <v>30</v>
      </c>
      <c r="D8" s="41"/>
    </row>
    <row r="9" spans="2:4" ht="15">
      <c r="B9" s="4" t="s">
        <v>24</v>
      </c>
      <c r="C9" s="3">
        <f>(91000+60200)</f>
        <v>151200</v>
      </c>
      <c r="D9" s="5">
        <f>(52000+40000)</f>
        <v>92000</v>
      </c>
    </row>
    <row r="10" spans="2:4" ht="15">
      <c r="B10" s="4" t="s">
        <v>25</v>
      </c>
      <c r="C10" s="3">
        <v>50400</v>
      </c>
      <c r="D10" s="5">
        <v>115000</v>
      </c>
    </row>
    <row r="11" spans="2:6" ht="15.75" thickBot="1">
      <c r="B11" s="6" t="s">
        <v>29</v>
      </c>
      <c r="C11" s="30">
        <f>C9/C10</f>
        <v>3</v>
      </c>
      <c r="D11" s="31">
        <f>D9/D10</f>
        <v>0.8</v>
      </c>
      <c r="E11" s="1" t="s">
        <v>46</v>
      </c>
      <c r="F11" s="1" t="s">
        <v>51</v>
      </c>
    </row>
    <row r="13" spans="1:4" ht="15.75" thickBot="1">
      <c r="A13" s="1">
        <v>3</v>
      </c>
      <c r="B13" s="2"/>
      <c r="C13" s="2" t="s">
        <v>0</v>
      </c>
      <c r="D13" s="2" t="s">
        <v>1</v>
      </c>
    </row>
    <row r="14" spans="2:4" ht="15">
      <c r="B14" s="29" t="s">
        <v>26</v>
      </c>
      <c r="C14" s="40" t="s">
        <v>48</v>
      </c>
      <c r="D14" s="41"/>
    </row>
    <row r="15" spans="2:4" ht="15">
      <c r="B15" s="4" t="s">
        <v>24</v>
      </c>
      <c r="C15" s="3">
        <v>540030</v>
      </c>
      <c r="D15" s="5">
        <v>468000</v>
      </c>
    </row>
    <row r="16" spans="2:4" ht="15">
      <c r="B16" s="4" t="s">
        <v>25</v>
      </c>
      <c r="C16" s="3">
        <f>(54700+60200)/2</f>
        <v>57450</v>
      </c>
      <c r="D16" s="5">
        <f>(38000+40000)/2</f>
        <v>39000</v>
      </c>
    </row>
    <row r="17" spans="2:5" ht="15.75" thickBot="1">
      <c r="B17" s="6" t="s">
        <v>49</v>
      </c>
      <c r="C17" s="30">
        <f>C15/C16</f>
        <v>9.4</v>
      </c>
      <c r="D17" s="31">
        <f>D15/D16</f>
        <v>12</v>
      </c>
      <c r="E17" s="1" t="s">
        <v>45</v>
      </c>
    </row>
    <row r="19" spans="1:4" ht="15.75" thickBot="1">
      <c r="A19" s="1">
        <v>4</v>
      </c>
      <c r="B19" s="2"/>
      <c r="C19" s="2" t="s">
        <v>0</v>
      </c>
      <c r="D19" s="2" t="s">
        <v>1</v>
      </c>
    </row>
    <row r="20" spans="2:4" ht="15">
      <c r="B20" s="29" t="s">
        <v>26</v>
      </c>
      <c r="C20" s="40" t="s">
        <v>32</v>
      </c>
      <c r="D20" s="41"/>
    </row>
    <row r="21" spans="2:4" ht="15">
      <c r="B21" s="4" t="s">
        <v>24</v>
      </c>
      <c r="C21" s="3">
        <v>393190</v>
      </c>
      <c r="D21" s="5">
        <v>303300</v>
      </c>
    </row>
    <row r="22" spans="2:4" ht="15">
      <c r="B22" s="4" t="s">
        <v>25</v>
      </c>
      <c r="C22" s="3">
        <f>(50400+45500)/2</f>
        <v>47950</v>
      </c>
      <c r="D22" s="5">
        <f>(80500+88000)/2</f>
        <v>84250</v>
      </c>
    </row>
    <row r="23" spans="2:6" ht="15.75" thickBot="1">
      <c r="B23" s="6" t="s">
        <v>31</v>
      </c>
      <c r="C23" s="30">
        <f>C21/C22</f>
        <v>8.2</v>
      </c>
      <c r="D23" s="31">
        <f>D21/D22</f>
        <v>3.6</v>
      </c>
      <c r="E23" s="1" t="s">
        <v>45</v>
      </c>
      <c r="F23" s="1" t="s">
        <v>51</v>
      </c>
    </row>
    <row r="25" spans="1:4" ht="15.75" thickBot="1">
      <c r="A25" s="1">
        <v>5</v>
      </c>
      <c r="B25" s="2"/>
      <c r="C25" s="2" t="s">
        <v>0</v>
      </c>
      <c r="D25" s="2" t="s">
        <v>1</v>
      </c>
    </row>
    <row r="26" spans="2:4" ht="15">
      <c r="B26" s="29" t="s">
        <v>26</v>
      </c>
      <c r="C26" s="40" t="s">
        <v>33</v>
      </c>
      <c r="D26" s="41"/>
    </row>
    <row r="27" spans="2:4" ht="15">
      <c r="B27" s="4" t="s">
        <v>24</v>
      </c>
      <c r="C27" s="3">
        <f>C22</f>
        <v>47950</v>
      </c>
      <c r="D27" s="5">
        <f>D22</f>
        <v>84250</v>
      </c>
    </row>
    <row r="28" spans="2:4" ht="15">
      <c r="B28" s="4" t="s">
        <v>25</v>
      </c>
      <c r="C28" s="3">
        <f>C21</f>
        <v>393190</v>
      </c>
      <c r="D28" s="5">
        <f>D21</f>
        <v>303300</v>
      </c>
    </row>
    <row r="29" spans="2:5" ht="15.75" thickBot="1">
      <c r="B29" s="6" t="s">
        <v>34</v>
      </c>
      <c r="C29" s="30">
        <f>(C27/C28)*365</f>
        <v>44.512195121951216</v>
      </c>
      <c r="D29" s="31">
        <f>(D27/D28)*365</f>
        <v>101.3888888888889</v>
      </c>
      <c r="E29" s="1" t="s">
        <v>45</v>
      </c>
    </row>
    <row r="31" spans="1:4" ht="15.75" thickBot="1">
      <c r="A31" s="1">
        <v>6</v>
      </c>
      <c r="B31" s="2"/>
      <c r="C31" s="2" t="s">
        <v>0</v>
      </c>
      <c r="D31" s="2" t="s">
        <v>1</v>
      </c>
    </row>
    <row r="32" spans="2:4" ht="15">
      <c r="B32" s="29" t="s">
        <v>26</v>
      </c>
      <c r="C32" s="40" t="s">
        <v>50</v>
      </c>
      <c r="D32" s="41"/>
    </row>
    <row r="33" spans="2:4" ht="15">
      <c r="B33" s="4" t="s">
        <v>24</v>
      </c>
      <c r="C33" s="3">
        <f>C15</f>
        <v>540030</v>
      </c>
      <c r="D33" s="5">
        <f>D15</f>
        <v>468000</v>
      </c>
    </row>
    <row r="34" spans="2:4" ht="15">
      <c r="B34" s="4" t="s">
        <v>25</v>
      </c>
      <c r="C34" s="3">
        <f>C16</f>
        <v>57450</v>
      </c>
      <c r="D34" s="5">
        <f>D16</f>
        <v>39000</v>
      </c>
    </row>
    <row r="35" spans="2:6" ht="15.75" thickBot="1">
      <c r="B35" s="6" t="s">
        <v>35</v>
      </c>
      <c r="C35" s="30">
        <f>365/(C33/C34)</f>
        <v>38.82978723404255</v>
      </c>
      <c r="D35" s="31">
        <f>365/(D33/D34)</f>
        <v>30.416666666666668</v>
      </c>
      <c r="E35" s="1" t="s">
        <v>45</v>
      </c>
      <c r="F35" s="1" t="s">
        <v>51</v>
      </c>
    </row>
    <row r="37" spans="1:4" ht="15.75" thickBot="1">
      <c r="A37" s="1">
        <v>7</v>
      </c>
      <c r="B37" s="2"/>
      <c r="C37" s="2" t="s">
        <v>0</v>
      </c>
      <c r="D37" s="2" t="s">
        <v>1</v>
      </c>
    </row>
    <row r="38" spans="2:4" ht="15">
      <c r="B38" s="29" t="s">
        <v>26</v>
      </c>
      <c r="C38" s="40" t="s">
        <v>37</v>
      </c>
      <c r="D38" s="41"/>
    </row>
    <row r="39" spans="2:4" ht="15">
      <c r="B39" s="4" t="s">
        <v>24</v>
      </c>
      <c r="C39" s="3">
        <v>86409</v>
      </c>
      <c r="D39" s="5">
        <v>30200</v>
      </c>
    </row>
    <row r="40" spans="2:4" ht="15">
      <c r="B40" s="4" t="s">
        <v>25</v>
      </c>
      <c r="C40" s="3">
        <v>540030</v>
      </c>
      <c r="D40" s="5">
        <v>468000</v>
      </c>
    </row>
    <row r="41" spans="2:6" ht="15.75" thickBot="1">
      <c r="B41" s="6" t="s">
        <v>36</v>
      </c>
      <c r="C41" s="7">
        <f>(C39/C40)</f>
        <v>0.160007777345703</v>
      </c>
      <c r="D41" s="8">
        <f>(D39/D40)</f>
        <v>0.06452991452991454</v>
      </c>
      <c r="E41" s="1" t="s">
        <v>47</v>
      </c>
      <c r="F41" s="1" t="s">
        <v>51</v>
      </c>
    </row>
    <row r="43" spans="1:4" ht="15.75" thickBot="1">
      <c r="A43" s="1">
        <v>8</v>
      </c>
      <c r="B43" s="2"/>
      <c r="C43" s="2" t="s">
        <v>0</v>
      </c>
      <c r="D43" s="2" t="s">
        <v>1</v>
      </c>
    </row>
    <row r="44" spans="2:4" ht="15">
      <c r="B44" s="29" t="s">
        <v>26</v>
      </c>
      <c r="C44" s="40" t="s">
        <v>39</v>
      </c>
      <c r="D44" s="41"/>
    </row>
    <row r="45" spans="2:4" ht="15">
      <c r="B45" s="4" t="s">
        <v>24</v>
      </c>
      <c r="C45" s="3">
        <v>86409</v>
      </c>
      <c r="D45" s="5">
        <v>30200</v>
      </c>
    </row>
    <row r="46" spans="2:4" ht="15">
      <c r="B46" s="4" t="s">
        <v>25</v>
      </c>
      <c r="C46" s="3">
        <f>'BALANCE SHEET'!C10</f>
        <v>402770</v>
      </c>
      <c r="D46" s="5">
        <f>'BALANCE SHEET'!E10</f>
        <v>377500</v>
      </c>
    </row>
    <row r="47" spans="2:6" ht="15.75" thickBot="1">
      <c r="B47" s="6" t="s">
        <v>38</v>
      </c>
      <c r="C47" s="7">
        <f>(C45/C46)</f>
        <v>0.21453683243538496</v>
      </c>
      <c r="D47" s="8">
        <f>(D45/D46)</f>
        <v>0.08</v>
      </c>
      <c r="E47" s="1" t="s">
        <v>47</v>
      </c>
      <c r="F47" s="1" t="s">
        <v>51</v>
      </c>
    </row>
    <row r="49" spans="1:4" ht="15.75" thickBot="1">
      <c r="A49" s="1">
        <v>9</v>
      </c>
      <c r="B49" s="2"/>
      <c r="C49" s="2" t="s">
        <v>0</v>
      </c>
      <c r="D49" s="2" t="s">
        <v>1</v>
      </c>
    </row>
    <row r="50" spans="2:4" ht="15">
      <c r="B50" s="29" t="s">
        <v>26</v>
      </c>
      <c r="C50" s="40" t="s">
        <v>40</v>
      </c>
      <c r="D50" s="41"/>
    </row>
    <row r="51" spans="2:4" ht="15">
      <c r="B51" s="4" t="s">
        <v>24</v>
      </c>
      <c r="C51" s="3">
        <v>86409</v>
      </c>
      <c r="D51" s="5">
        <v>30200</v>
      </c>
    </row>
    <row r="52" spans="2:4" ht="15">
      <c r="B52" s="4" t="s">
        <v>25</v>
      </c>
      <c r="C52" s="3">
        <f>'BALANCE SHEET'!C15+('BALANCE SHEET'!C16)</f>
        <v>288370</v>
      </c>
      <c r="D52" s="5">
        <f>'BALANCE SHEET'!E15+('BALANCE SHEET'!E16)</f>
        <v>86500</v>
      </c>
    </row>
    <row r="53" spans="2:5" ht="15.75" thickBot="1">
      <c r="B53" s="6" t="s">
        <v>41</v>
      </c>
      <c r="C53" s="7">
        <f>(C51/C52)</f>
        <v>0.2996462877553144</v>
      </c>
      <c r="D53" s="8">
        <f>(D51/D52)</f>
        <v>0.3491329479768786</v>
      </c>
      <c r="E53" s="1" t="s">
        <v>47</v>
      </c>
    </row>
    <row r="55" spans="1:4" ht="15.75" thickBot="1">
      <c r="A55" s="1">
        <v>10</v>
      </c>
      <c r="B55" s="2"/>
      <c r="C55" s="2" t="s">
        <v>0</v>
      </c>
      <c r="D55" s="2" t="s">
        <v>1</v>
      </c>
    </row>
    <row r="56" spans="2:4" ht="15">
      <c r="B56" s="29" t="s">
        <v>26</v>
      </c>
      <c r="C56" s="40" t="s">
        <v>42</v>
      </c>
      <c r="D56" s="41"/>
    </row>
    <row r="57" spans="2:4" ht="15">
      <c r="B57" s="4" t="s">
        <v>24</v>
      </c>
      <c r="C57" s="32">
        <v>32</v>
      </c>
      <c r="D57" s="33">
        <v>32</v>
      </c>
    </row>
    <row r="58" spans="2:4" ht="15">
      <c r="B58" s="4" t="s">
        <v>25</v>
      </c>
      <c r="C58" s="32">
        <f>'INCOME STATEMENT'!C10</f>
        <v>1.73</v>
      </c>
      <c r="D58" s="33">
        <f>'INCOME STATEMENT'!E10</f>
        <v>1.21</v>
      </c>
    </row>
    <row r="59" spans="2:5" ht="15.75" thickBot="1">
      <c r="B59" s="6" t="s">
        <v>43</v>
      </c>
      <c r="C59" s="30">
        <f>(C57/C58)</f>
        <v>18.497109826589597</v>
      </c>
      <c r="D59" s="31">
        <f>(D57/D58)</f>
        <v>26.446280991735538</v>
      </c>
      <c r="E59" s="1" t="s">
        <v>47</v>
      </c>
    </row>
    <row r="61" spans="1:4" ht="15.75" thickBot="1">
      <c r="A61" s="1">
        <v>11</v>
      </c>
      <c r="B61" s="2"/>
      <c r="C61" s="2" t="s">
        <v>0</v>
      </c>
      <c r="D61" s="2" t="s">
        <v>1</v>
      </c>
    </row>
    <row r="62" spans="2:4" ht="15">
      <c r="B62" s="29" t="s">
        <v>26</v>
      </c>
      <c r="C62" s="40" t="s">
        <v>44</v>
      </c>
      <c r="D62" s="41"/>
    </row>
    <row r="63" spans="2:4" ht="15">
      <c r="B63" s="4" t="s">
        <v>24</v>
      </c>
      <c r="C63" s="32">
        <v>0.75</v>
      </c>
      <c r="D63" s="33">
        <v>0.75</v>
      </c>
    </row>
    <row r="64" spans="2:4" ht="15">
      <c r="B64" s="4" t="s">
        <v>25</v>
      </c>
      <c r="C64" s="32">
        <v>32</v>
      </c>
      <c r="D64" s="33">
        <v>32</v>
      </c>
    </row>
    <row r="65" spans="2:4" ht="15.75" thickBot="1">
      <c r="B65" s="6" t="s">
        <v>43</v>
      </c>
      <c r="C65" s="7">
        <f>(C63/C64)</f>
        <v>0.0234375</v>
      </c>
      <c r="D65" s="8">
        <f>(D63/D64)</f>
        <v>0.0234375</v>
      </c>
    </row>
    <row r="67" ht="15.75" thickBot="1"/>
    <row r="68" spans="2:9" ht="15" customHeight="1">
      <c r="B68" s="42" t="s">
        <v>52</v>
      </c>
      <c r="C68" s="43"/>
      <c r="D68" s="44"/>
      <c r="E68" s="34"/>
      <c r="F68" s="34"/>
      <c r="G68" s="34"/>
      <c r="H68" s="34"/>
      <c r="I68" s="34"/>
    </row>
    <row r="69" spans="2:9" ht="15">
      <c r="B69" s="45"/>
      <c r="C69" s="46"/>
      <c r="D69" s="47"/>
      <c r="E69" s="34"/>
      <c r="F69" s="34"/>
      <c r="G69" s="34"/>
      <c r="H69" s="34"/>
      <c r="I69" s="34"/>
    </row>
    <row r="70" spans="2:9" ht="15">
      <c r="B70" s="45"/>
      <c r="C70" s="46"/>
      <c r="D70" s="47"/>
      <c r="E70" s="34"/>
      <c r="F70" s="34"/>
      <c r="G70" s="34"/>
      <c r="H70" s="34"/>
      <c r="I70" s="34"/>
    </row>
    <row r="71" spans="2:9" ht="15">
      <c r="B71" s="45"/>
      <c r="C71" s="46"/>
      <c r="D71" s="47"/>
      <c r="E71" s="34"/>
      <c r="F71" s="34"/>
      <c r="G71" s="34"/>
      <c r="H71" s="34"/>
      <c r="I71" s="34"/>
    </row>
    <row r="72" spans="2:9" ht="15">
      <c r="B72" s="45"/>
      <c r="C72" s="46"/>
      <c r="D72" s="47"/>
      <c r="E72" s="34"/>
      <c r="F72" s="34"/>
      <c r="G72" s="34"/>
      <c r="H72" s="34"/>
      <c r="I72" s="34"/>
    </row>
    <row r="73" spans="2:9" ht="15">
      <c r="B73" s="45"/>
      <c r="C73" s="46"/>
      <c r="D73" s="47"/>
      <c r="E73" s="34"/>
      <c r="F73" s="34"/>
      <c r="G73" s="34"/>
      <c r="H73" s="34"/>
      <c r="I73" s="34"/>
    </row>
    <row r="74" spans="2:9" ht="15">
      <c r="B74" s="45"/>
      <c r="C74" s="46"/>
      <c r="D74" s="47"/>
      <c r="E74" s="34"/>
      <c r="F74" s="34"/>
      <c r="G74" s="34"/>
      <c r="H74" s="34"/>
      <c r="I74" s="34"/>
    </row>
    <row r="75" spans="2:9" ht="15">
      <c r="B75" s="45"/>
      <c r="C75" s="46"/>
      <c r="D75" s="47"/>
      <c r="E75" s="34"/>
      <c r="F75" s="34"/>
      <c r="G75" s="34"/>
      <c r="H75" s="34"/>
      <c r="I75" s="34"/>
    </row>
    <row r="76" spans="2:9" ht="15">
      <c r="B76" s="45"/>
      <c r="C76" s="46"/>
      <c r="D76" s="47"/>
      <c r="E76" s="34"/>
      <c r="F76" s="34"/>
      <c r="G76" s="34"/>
      <c r="H76" s="34"/>
      <c r="I76" s="34"/>
    </row>
    <row r="77" spans="2:9" ht="15">
      <c r="B77" s="45"/>
      <c r="C77" s="46"/>
      <c r="D77" s="47"/>
      <c r="E77" s="34"/>
      <c r="F77" s="34"/>
      <c r="G77" s="34"/>
      <c r="H77" s="34"/>
      <c r="I77" s="34"/>
    </row>
    <row r="78" spans="2:9" ht="15">
      <c r="B78" s="45"/>
      <c r="C78" s="46"/>
      <c r="D78" s="47"/>
      <c r="E78" s="34"/>
      <c r="F78" s="34"/>
      <c r="G78" s="34"/>
      <c r="H78" s="34"/>
      <c r="I78" s="34"/>
    </row>
    <row r="79" spans="2:9" ht="15">
      <c r="B79" s="45"/>
      <c r="C79" s="46"/>
      <c r="D79" s="47"/>
      <c r="E79" s="34"/>
      <c r="F79" s="34"/>
      <c r="G79" s="34"/>
      <c r="H79" s="34"/>
      <c r="I79" s="34"/>
    </row>
    <row r="80" spans="2:9" ht="15">
      <c r="B80" s="45"/>
      <c r="C80" s="46"/>
      <c r="D80" s="47"/>
      <c r="E80" s="34"/>
      <c r="F80" s="34"/>
      <c r="G80" s="34"/>
      <c r="H80" s="34"/>
      <c r="I80" s="34"/>
    </row>
    <row r="81" spans="2:9" ht="15.75" thickBot="1">
      <c r="B81" s="48"/>
      <c r="C81" s="49"/>
      <c r="D81" s="50"/>
      <c r="E81" s="34"/>
      <c r="F81" s="34"/>
      <c r="G81" s="34"/>
      <c r="H81" s="34"/>
      <c r="I81" s="34"/>
    </row>
    <row r="82" spans="2:9" ht="15">
      <c r="B82" s="34"/>
      <c r="C82" s="34"/>
      <c r="D82" s="34"/>
      <c r="E82" s="34"/>
      <c r="F82" s="34"/>
      <c r="G82" s="34"/>
      <c r="H82" s="34"/>
      <c r="I82" s="34"/>
    </row>
    <row r="83" spans="2:9" ht="15">
      <c r="B83" s="34"/>
      <c r="C83" s="34"/>
      <c r="D83" s="34"/>
      <c r="E83" s="34"/>
      <c r="F83" s="34"/>
      <c r="G83" s="34"/>
      <c r="H83" s="34"/>
      <c r="I83" s="34"/>
    </row>
    <row r="84" spans="2:9" ht="15">
      <c r="B84" s="34"/>
      <c r="C84" s="34"/>
      <c r="D84" s="34"/>
      <c r="E84" s="34"/>
      <c r="F84" s="34"/>
      <c r="G84" s="34"/>
      <c r="H84" s="34"/>
      <c r="I84" s="34"/>
    </row>
  </sheetData>
  <sheetProtection/>
  <mergeCells count="12">
    <mergeCell ref="B68:D81"/>
    <mergeCell ref="C2:D2"/>
    <mergeCell ref="C8:D8"/>
    <mergeCell ref="C14:D14"/>
    <mergeCell ref="C20:D20"/>
    <mergeCell ref="C26:D26"/>
    <mergeCell ref="C32:D32"/>
    <mergeCell ref="C38:D38"/>
    <mergeCell ref="C44:D44"/>
    <mergeCell ref="C50:D50"/>
    <mergeCell ref="C56:D56"/>
    <mergeCell ref="C62:D6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Chidi</dc:creator>
  <cp:keywords/>
  <dc:description/>
  <cp:lastModifiedBy>David Kaleena</cp:lastModifiedBy>
  <dcterms:created xsi:type="dcterms:W3CDTF">2014-03-22T01:20:27Z</dcterms:created>
  <dcterms:modified xsi:type="dcterms:W3CDTF">2014-03-22T02:52:52Z</dcterms:modified>
  <cp:category/>
  <cp:version/>
  <cp:contentType/>
  <cp:contentStatus/>
</cp:coreProperties>
</file>